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I:\Sharepoint\DHCS\RERs and PDFs\FY17-18\"/>
    </mc:Choice>
  </mc:AlternateContent>
  <bookViews>
    <workbookView xWindow="22935" yWindow="-105" windowWidth="23250" windowHeight="13170" tabRatio="584" firstSheet="1" activeTab="2"/>
  </bookViews>
  <sheets>
    <sheet name="DHCS Only" sheetId="21" state="hidden" r:id="rId1"/>
    <sheet name="Instructions" sheetId="20" r:id="rId2"/>
    <sheet name="1. Information" sheetId="12" r:id="rId3"/>
    <sheet name="2. Component Summary" sheetId="19" r:id="rId4"/>
    <sheet name="3. CSS" sheetId="22" r:id="rId5"/>
    <sheet name="4. PEI" sheetId="2" r:id="rId6"/>
    <sheet name="Population of Age Under 25" sheetId="23" r:id="rId7"/>
    <sheet name="5. INN" sheetId="3" r:id="rId8"/>
    <sheet name="6. WET" sheetId="5" r:id="rId9"/>
    <sheet name="7. CFTN" sheetId="6" r:id="rId10"/>
    <sheet name="8. WET RP, HP" sheetId="7" r:id="rId11"/>
    <sheet name="9. Adjustment (MHSA)" sheetId="10" r:id="rId12"/>
    <sheet name="10. Adjustment (FFP)" sheetId="14" r:id="rId13"/>
    <sheet name="11. Comments" sheetId="18" r:id="rId14"/>
    <sheet name="drop down fields" sheetId="9" state="hidden" r:id="rId15"/>
    <sheet name="E-1 CountyState2017" sheetId="17" state="hidden" r:id="rId16"/>
  </sheets>
  <externalReferences>
    <externalReference r:id="rId17"/>
    <externalReference r:id="rId18"/>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2">'1. Information'!$B$1:$D$17</definedName>
    <definedName name="_xlnm.Print_Area" localSheetId="12">'10. Adjustment (FFP)'!$B$2:$I$52</definedName>
    <definedName name="_xlnm.Print_Area" localSheetId="13">'11. Comments'!$B$2:$C$47</definedName>
    <definedName name="_xlnm.Print_Area" localSheetId="3">'2. Component Summary'!$B$2:$N$41</definedName>
    <definedName name="_xlnm.Print_Area" localSheetId="4">'3. CSS'!$B$2:$L$42</definedName>
    <definedName name="_xlnm.Print_Area" localSheetId="5">'4. PEI'!$B$2:$Q$52</definedName>
    <definedName name="_xlnm.Print_Area" localSheetId="7">'5. INN'!$B$2:$P$35</definedName>
    <definedName name="_xlnm.Print_Area" localSheetId="8">'6. WET'!$B$2:$K$32</definedName>
    <definedName name="_xlnm.Print_Area" localSheetId="9">'7. CFTN'!$B$2:$L$47</definedName>
    <definedName name="_xlnm.Print_Area" localSheetId="10">'8. WET RP, HP'!$B$2:$J$15</definedName>
    <definedName name="_xlnm.Print_Area" localSheetId="11">'9. Adjustment (MHSA)'!$B$2:$G$112</definedName>
    <definedName name="_xlnm.Print_Area" localSheetId="0">'DHCS Only'!$A$1:$F$20</definedName>
    <definedName name="_xlnm.Print_Area" localSheetId="14">'drop down fields'!$A$1:$O$60</definedName>
    <definedName name="_xlnm.Print_Area" localSheetId="15">'E-1 CountyState2017'!$A$1:$G$83</definedName>
    <definedName name="_xlnm.Print_Area" localSheetId="1">Instructions!$A$2:$L$18</definedName>
    <definedName name="_xlnm.Print_Titles" localSheetId="3">'2. Component Summary'!$20:$20</definedName>
    <definedName name="WET_Funding_Category">'drop down fields'!$H$2:$H$6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9" i="23" l="1"/>
  <c r="K17" i="23" s="1"/>
  <c r="K36" i="23" l="1"/>
  <c r="K32" i="23"/>
  <c r="K28" i="23"/>
  <c r="K24" i="23"/>
  <c r="K20" i="23"/>
  <c r="K16" i="23"/>
  <c r="K35" i="23"/>
  <c r="K31" i="23"/>
  <c r="K27" i="23"/>
  <c r="K23" i="23"/>
  <c r="K19" i="23"/>
  <c r="K38" i="23"/>
  <c r="K34" i="23"/>
  <c r="K30" i="23"/>
  <c r="K26" i="23"/>
  <c r="K22" i="23"/>
  <c r="K18" i="23"/>
  <c r="K37" i="23"/>
  <c r="K33" i="23"/>
  <c r="K29" i="23"/>
  <c r="K25" i="23"/>
  <c r="K21" i="23"/>
  <c r="L40" i="2"/>
  <c r="K39" i="23" l="1"/>
  <c r="K40" i="23"/>
  <c r="K17" i="3"/>
  <c r="K16" i="3"/>
  <c r="R36" i="2" l="1"/>
  <c r="S36" i="2" s="1"/>
  <c r="R135" i="2"/>
  <c r="S135" i="2" s="1"/>
  <c r="R134" i="2"/>
  <c r="S134" i="2" s="1"/>
  <c r="R133" i="2"/>
  <c r="S133" i="2" s="1"/>
  <c r="R132" i="2"/>
  <c r="S132" i="2" s="1"/>
  <c r="R131" i="2"/>
  <c r="S131" i="2" s="1"/>
  <c r="R130" i="2"/>
  <c r="S130" i="2" s="1"/>
  <c r="R129" i="2"/>
  <c r="S129" i="2" s="1"/>
  <c r="R128" i="2"/>
  <c r="S128" i="2" s="1"/>
  <c r="R127" i="2"/>
  <c r="S127" i="2" s="1"/>
  <c r="R126" i="2"/>
  <c r="S126" i="2" s="1"/>
  <c r="R125" i="2"/>
  <c r="S125" i="2" s="1"/>
  <c r="R124" i="2"/>
  <c r="S124" i="2" s="1"/>
  <c r="R123" i="2"/>
  <c r="S123" i="2" s="1"/>
  <c r="R122" i="2"/>
  <c r="S122" i="2" s="1"/>
  <c r="R121" i="2"/>
  <c r="S121" i="2" s="1"/>
  <c r="R120" i="2"/>
  <c r="S120" i="2" s="1"/>
  <c r="R119" i="2"/>
  <c r="S119" i="2" s="1"/>
  <c r="R118" i="2"/>
  <c r="S118" i="2" s="1"/>
  <c r="R117" i="2"/>
  <c r="S117" i="2" s="1"/>
  <c r="R116" i="2"/>
  <c r="S116" i="2" s="1"/>
  <c r="R115" i="2"/>
  <c r="S115" i="2" s="1"/>
  <c r="R114" i="2"/>
  <c r="S114" i="2" s="1"/>
  <c r="R113" i="2"/>
  <c r="S113" i="2" s="1"/>
  <c r="R112" i="2"/>
  <c r="S112" i="2" s="1"/>
  <c r="R111" i="2"/>
  <c r="S111" i="2" s="1"/>
  <c r="R110" i="2"/>
  <c r="S110" i="2" s="1"/>
  <c r="R109" i="2"/>
  <c r="S109" i="2" s="1"/>
  <c r="R108" i="2"/>
  <c r="S108" i="2" s="1"/>
  <c r="R107" i="2"/>
  <c r="S107" i="2" s="1"/>
  <c r="R106" i="2"/>
  <c r="S106" i="2" s="1"/>
  <c r="R105" i="2"/>
  <c r="S105" i="2" s="1"/>
  <c r="R104" i="2"/>
  <c r="S104" i="2" s="1"/>
  <c r="R103" i="2"/>
  <c r="S103" i="2" s="1"/>
  <c r="R102" i="2"/>
  <c r="S102" i="2" s="1"/>
  <c r="R101" i="2"/>
  <c r="S101" i="2" s="1"/>
  <c r="R100" i="2"/>
  <c r="S100" i="2" s="1"/>
  <c r="R99" i="2"/>
  <c r="S99" i="2" s="1"/>
  <c r="R98" i="2"/>
  <c r="S98" i="2" s="1"/>
  <c r="R97" i="2"/>
  <c r="S97" i="2" s="1"/>
  <c r="R96" i="2"/>
  <c r="S96" i="2" s="1"/>
  <c r="R95" i="2"/>
  <c r="S95" i="2" s="1"/>
  <c r="R94" i="2"/>
  <c r="S94" i="2" s="1"/>
  <c r="R93" i="2"/>
  <c r="S93" i="2" s="1"/>
  <c r="R92" i="2"/>
  <c r="S92" i="2" s="1"/>
  <c r="R91" i="2"/>
  <c r="S91" i="2" s="1"/>
  <c r="R90" i="2"/>
  <c r="S90" i="2" s="1"/>
  <c r="R89" i="2"/>
  <c r="S89" i="2" s="1"/>
  <c r="R88" i="2"/>
  <c r="S88" i="2" s="1"/>
  <c r="R87" i="2"/>
  <c r="S87" i="2" s="1"/>
  <c r="R86" i="2"/>
  <c r="S86" i="2" s="1"/>
  <c r="R85" i="2"/>
  <c r="S85" i="2" s="1"/>
  <c r="R84" i="2"/>
  <c r="S84" i="2" s="1"/>
  <c r="R83" i="2"/>
  <c r="S83" i="2" s="1"/>
  <c r="R82" i="2"/>
  <c r="S82" i="2" s="1"/>
  <c r="R81" i="2"/>
  <c r="S81" i="2" s="1"/>
  <c r="R80" i="2"/>
  <c r="S80" i="2" s="1"/>
  <c r="R79" i="2"/>
  <c r="S79" i="2" s="1"/>
  <c r="R78" i="2"/>
  <c r="S78" i="2" s="1"/>
  <c r="R77" i="2"/>
  <c r="S77" i="2" s="1"/>
  <c r="R76" i="2"/>
  <c r="S76" i="2" s="1"/>
  <c r="R75" i="2"/>
  <c r="S75" i="2" s="1"/>
  <c r="R74" i="2"/>
  <c r="S74" i="2" s="1"/>
  <c r="R73" i="2"/>
  <c r="S73" i="2" s="1"/>
  <c r="R72" i="2"/>
  <c r="S72" i="2" s="1"/>
  <c r="R71" i="2"/>
  <c r="S71" i="2" s="1"/>
  <c r="R70" i="2"/>
  <c r="S70" i="2" s="1"/>
  <c r="R69" i="2"/>
  <c r="S69" i="2" s="1"/>
  <c r="R68" i="2"/>
  <c r="S68" i="2" s="1"/>
  <c r="R67" i="2"/>
  <c r="S67" i="2" s="1"/>
  <c r="R66" i="2"/>
  <c r="S66" i="2" s="1"/>
  <c r="R65" i="2"/>
  <c r="S65" i="2" s="1"/>
  <c r="R64" i="2"/>
  <c r="S64" i="2" s="1"/>
  <c r="R63" i="2"/>
  <c r="S63" i="2" s="1"/>
  <c r="R62" i="2"/>
  <c r="S62" i="2" s="1"/>
  <c r="R61" i="2"/>
  <c r="S61" i="2" s="1"/>
  <c r="R60" i="2"/>
  <c r="S60" i="2" s="1"/>
  <c r="R59" i="2"/>
  <c r="S59" i="2" s="1"/>
  <c r="R58" i="2"/>
  <c r="S58" i="2" s="1"/>
  <c r="R57" i="2"/>
  <c r="S57" i="2" s="1"/>
  <c r="R56" i="2"/>
  <c r="S56" i="2" s="1"/>
  <c r="R55" i="2"/>
  <c r="S55" i="2" s="1"/>
  <c r="R54" i="2"/>
  <c r="S54" i="2" s="1"/>
  <c r="R53" i="2"/>
  <c r="S53" i="2" s="1"/>
  <c r="R52" i="2"/>
  <c r="S52" i="2" s="1"/>
  <c r="R51" i="2"/>
  <c r="S51" i="2" s="1"/>
  <c r="R50" i="2"/>
  <c r="S50" i="2" s="1"/>
  <c r="R49" i="2"/>
  <c r="S49" i="2" s="1"/>
  <c r="R48" i="2"/>
  <c r="S48" i="2" s="1"/>
  <c r="R47" i="2"/>
  <c r="S47" i="2" s="1"/>
  <c r="R46" i="2"/>
  <c r="S46" i="2" s="1"/>
  <c r="R45" i="2"/>
  <c r="S45" i="2" s="1"/>
  <c r="R44" i="2"/>
  <c r="S44" i="2" s="1"/>
  <c r="R43" i="2"/>
  <c r="S43" i="2" s="1"/>
  <c r="R42" i="2"/>
  <c r="S42" i="2" s="1"/>
  <c r="R41" i="2"/>
  <c r="S41" i="2" s="1"/>
  <c r="R40" i="2"/>
  <c r="S40" i="2" s="1"/>
  <c r="R39" i="2"/>
  <c r="S39" i="2" s="1"/>
  <c r="R38" i="2"/>
  <c r="S38" i="2" s="1"/>
  <c r="R37" i="2"/>
  <c r="S37" i="2" s="1"/>
  <c r="C41" i="2" l="1"/>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12" i="10" l="1"/>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84" i="10"/>
  <c r="C83"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P29" i="3" l="1"/>
  <c r="M22" i="19" l="1"/>
  <c r="N22" i="19" s="1"/>
  <c r="L34" i="19" l="1"/>
  <c r="L33" i="19"/>
  <c r="L32" i="19"/>
  <c r="L31" i="19"/>
  <c r="K34" i="19"/>
  <c r="K33" i="19"/>
  <c r="K32" i="19"/>
  <c r="K31" i="19"/>
  <c r="J34" i="19"/>
  <c r="J33" i="19"/>
  <c r="J32" i="19"/>
  <c r="J31" i="19"/>
  <c r="I35" i="19"/>
  <c r="L30" i="19" l="1"/>
  <c r="L35" i="19" s="1"/>
  <c r="J30" i="19"/>
  <c r="J35" i="19" s="1"/>
  <c r="F23" i="22"/>
  <c r="F23" i="19" l="1"/>
  <c r="E23" i="19"/>
  <c r="D23" i="19"/>
  <c r="N23" i="19" l="1"/>
  <c r="K123" i="2"/>
  <c r="K124" i="2"/>
  <c r="K125" i="2"/>
  <c r="K126" i="2"/>
  <c r="K127" i="2"/>
  <c r="K128" i="2"/>
  <c r="K129" i="2"/>
  <c r="K130" i="2"/>
  <c r="K131" i="2"/>
  <c r="K132" i="2"/>
  <c r="K133" i="2"/>
  <c r="K134" i="2"/>
  <c r="K135" i="2"/>
  <c r="K107" i="2"/>
  <c r="K108" i="2"/>
  <c r="K109" i="2"/>
  <c r="K110" i="2"/>
  <c r="K111" i="2"/>
  <c r="K112" i="2"/>
  <c r="K113" i="2"/>
  <c r="K114" i="2"/>
  <c r="K115" i="2"/>
  <c r="K116" i="2"/>
  <c r="K117" i="2"/>
  <c r="K118" i="2"/>
  <c r="K119" i="2"/>
  <c r="K120" i="2"/>
  <c r="K121" i="2"/>
  <c r="K122"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O100" i="3"/>
  <c r="N100" i="3"/>
  <c r="M100" i="3"/>
  <c r="L100" i="3"/>
  <c r="K100" i="3"/>
  <c r="J100" i="3"/>
  <c r="I100" i="3"/>
  <c r="H100" i="3"/>
  <c r="G100" i="3"/>
  <c r="F100" i="3"/>
  <c r="E100" i="3"/>
  <c r="D100" i="3"/>
  <c r="P99" i="3"/>
  <c r="J99" i="3"/>
  <c r="I99" i="3"/>
  <c r="H99" i="3"/>
  <c r="G99" i="3"/>
  <c r="F99" i="3"/>
  <c r="E99" i="3"/>
  <c r="D99" i="3"/>
  <c r="P98" i="3"/>
  <c r="J98" i="3"/>
  <c r="I98" i="3"/>
  <c r="H98" i="3"/>
  <c r="G98" i="3"/>
  <c r="F98" i="3"/>
  <c r="E98" i="3"/>
  <c r="D98" i="3"/>
  <c r="P97" i="3"/>
  <c r="J97" i="3"/>
  <c r="O104" i="3"/>
  <c r="N104" i="3"/>
  <c r="M104" i="3"/>
  <c r="L104" i="3"/>
  <c r="K104" i="3"/>
  <c r="J104" i="3"/>
  <c r="I104" i="3"/>
  <c r="H104" i="3"/>
  <c r="G104" i="3"/>
  <c r="F104" i="3"/>
  <c r="E104" i="3"/>
  <c r="D104" i="3"/>
  <c r="P103" i="3"/>
  <c r="J103" i="3"/>
  <c r="I103" i="3"/>
  <c r="H103" i="3"/>
  <c r="G103" i="3"/>
  <c r="F103" i="3"/>
  <c r="E103" i="3"/>
  <c r="D103" i="3"/>
  <c r="P102" i="3"/>
  <c r="J102" i="3"/>
  <c r="I102" i="3"/>
  <c r="H102" i="3"/>
  <c r="G102" i="3"/>
  <c r="F102" i="3"/>
  <c r="E102" i="3"/>
  <c r="D102" i="3"/>
  <c r="P101" i="3"/>
  <c r="J101" i="3"/>
  <c r="O108" i="3"/>
  <c r="N108" i="3"/>
  <c r="M108" i="3"/>
  <c r="L108" i="3"/>
  <c r="K108" i="3"/>
  <c r="J108" i="3"/>
  <c r="I108" i="3"/>
  <c r="H108" i="3"/>
  <c r="G108" i="3"/>
  <c r="F108" i="3"/>
  <c r="E108" i="3"/>
  <c r="D108" i="3"/>
  <c r="P107" i="3"/>
  <c r="J107" i="3"/>
  <c r="I107" i="3"/>
  <c r="H107" i="3"/>
  <c r="G107" i="3"/>
  <c r="F107" i="3"/>
  <c r="E107" i="3"/>
  <c r="D107" i="3"/>
  <c r="P106" i="3"/>
  <c r="J106" i="3"/>
  <c r="I106" i="3"/>
  <c r="H106" i="3"/>
  <c r="G106" i="3"/>
  <c r="F106" i="3"/>
  <c r="E106" i="3"/>
  <c r="D106" i="3"/>
  <c r="P105" i="3"/>
  <c r="J105" i="3"/>
  <c r="O112" i="3"/>
  <c r="N112" i="3"/>
  <c r="M112" i="3"/>
  <c r="L112" i="3"/>
  <c r="K112" i="3"/>
  <c r="J112" i="3"/>
  <c r="I112" i="3"/>
  <c r="H112" i="3"/>
  <c r="G112" i="3"/>
  <c r="F112" i="3"/>
  <c r="E112" i="3"/>
  <c r="D112" i="3"/>
  <c r="P111" i="3"/>
  <c r="J111" i="3"/>
  <c r="I111" i="3"/>
  <c r="H111" i="3"/>
  <c r="G111" i="3"/>
  <c r="F111" i="3"/>
  <c r="E111" i="3"/>
  <c r="D111" i="3"/>
  <c r="P110" i="3"/>
  <c r="J110" i="3"/>
  <c r="I110" i="3"/>
  <c r="H110" i="3"/>
  <c r="G110" i="3"/>
  <c r="F110" i="3"/>
  <c r="E110" i="3"/>
  <c r="D110" i="3"/>
  <c r="P109" i="3"/>
  <c r="J109" i="3"/>
  <c r="O116" i="3"/>
  <c r="N116" i="3"/>
  <c r="M116" i="3"/>
  <c r="L116" i="3"/>
  <c r="K116" i="3"/>
  <c r="J116" i="3"/>
  <c r="I116" i="3"/>
  <c r="H116" i="3"/>
  <c r="G116" i="3"/>
  <c r="F116" i="3"/>
  <c r="E116" i="3"/>
  <c r="D116" i="3"/>
  <c r="P115" i="3"/>
  <c r="J115" i="3"/>
  <c r="I115" i="3"/>
  <c r="H115" i="3"/>
  <c r="G115" i="3"/>
  <c r="F115" i="3"/>
  <c r="E115" i="3"/>
  <c r="D115" i="3"/>
  <c r="P114" i="3"/>
  <c r="J114" i="3"/>
  <c r="I114" i="3"/>
  <c r="H114" i="3"/>
  <c r="G114" i="3"/>
  <c r="F114" i="3"/>
  <c r="E114" i="3"/>
  <c r="D114" i="3"/>
  <c r="P113" i="3"/>
  <c r="J113" i="3"/>
  <c r="O120" i="3"/>
  <c r="N120" i="3"/>
  <c r="M120" i="3"/>
  <c r="L120" i="3"/>
  <c r="K120" i="3"/>
  <c r="J120" i="3"/>
  <c r="I120" i="3"/>
  <c r="H120" i="3"/>
  <c r="G120" i="3"/>
  <c r="F120" i="3"/>
  <c r="E120" i="3"/>
  <c r="D120" i="3"/>
  <c r="P119" i="3"/>
  <c r="J119" i="3"/>
  <c r="I119" i="3"/>
  <c r="H119" i="3"/>
  <c r="G119" i="3"/>
  <c r="F119" i="3"/>
  <c r="E119" i="3"/>
  <c r="D119" i="3"/>
  <c r="P118" i="3"/>
  <c r="J118" i="3"/>
  <c r="I118" i="3"/>
  <c r="H118" i="3"/>
  <c r="G118" i="3"/>
  <c r="F118" i="3"/>
  <c r="E118" i="3"/>
  <c r="D118" i="3"/>
  <c r="P117" i="3"/>
  <c r="J117" i="3"/>
  <c r="O124" i="3"/>
  <c r="N124" i="3"/>
  <c r="M124" i="3"/>
  <c r="L124" i="3"/>
  <c r="K124" i="3"/>
  <c r="J124" i="3"/>
  <c r="I124" i="3"/>
  <c r="H124" i="3"/>
  <c r="G124" i="3"/>
  <c r="F124" i="3"/>
  <c r="E124" i="3"/>
  <c r="D124" i="3"/>
  <c r="P123" i="3"/>
  <c r="J123" i="3"/>
  <c r="I123" i="3"/>
  <c r="H123" i="3"/>
  <c r="G123" i="3"/>
  <c r="F123" i="3"/>
  <c r="E123" i="3"/>
  <c r="D123" i="3"/>
  <c r="P122" i="3"/>
  <c r="J122" i="3"/>
  <c r="I122" i="3"/>
  <c r="H122" i="3"/>
  <c r="G122" i="3"/>
  <c r="F122" i="3"/>
  <c r="E122" i="3"/>
  <c r="D122" i="3"/>
  <c r="P121" i="3"/>
  <c r="J121" i="3"/>
  <c r="O128" i="3"/>
  <c r="N128" i="3"/>
  <c r="M128" i="3"/>
  <c r="L128" i="3"/>
  <c r="K128" i="3"/>
  <c r="J128" i="3"/>
  <c r="I128" i="3"/>
  <c r="H128" i="3"/>
  <c r="G128" i="3"/>
  <c r="F128" i="3"/>
  <c r="E128" i="3"/>
  <c r="D128" i="3"/>
  <c r="P127" i="3"/>
  <c r="J127" i="3"/>
  <c r="I127" i="3"/>
  <c r="H127" i="3"/>
  <c r="G127" i="3"/>
  <c r="F127" i="3"/>
  <c r="E127" i="3"/>
  <c r="D127" i="3"/>
  <c r="P126" i="3"/>
  <c r="J126" i="3"/>
  <c r="I126" i="3"/>
  <c r="H126" i="3"/>
  <c r="G126" i="3"/>
  <c r="F126" i="3"/>
  <c r="E126" i="3"/>
  <c r="D126" i="3"/>
  <c r="P125" i="3"/>
  <c r="J125" i="3"/>
  <c r="O132" i="3"/>
  <c r="N132" i="3"/>
  <c r="M132" i="3"/>
  <c r="L132" i="3"/>
  <c r="K132" i="3"/>
  <c r="J132" i="3"/>
  <c r="I132" i="3"/>
  <c r="H132" i="3"/>
  <c r="G132" i="3"/>
  <c r="F132" i="3"/>
  <c r="E132" i="3"/>
  <c r="D132" i="3"/>
  <c r="P131" i="3"/>
  <c r="J131" i="3"/>
  <c r="I131" i="3"/>
  <c r="H131" i="3"/>
  <c r="G131" i="3"/>
  <c r="F131" i="3"/>
  <c r="E131" i="3"/>
  <c r="D131" i="3"/>
  <c r="P130" i="3"/>
  <c r="J130" i="3"/>
  <c r="I130" i="3"/>
  <c r="H130" i="3"/>
  <c r="G130" i="3"/>
  <c r="F130" i="3"/>
  <c r="E130" i="3"/>
  <c r="D130" i="3"/>
  <c r="P129" i="3"/>
  <c r="J129" i="3"/>
  <c r="O96" i="3"/>
  <c r="N96" i="3"/>
  <c r="M96" i="3"/>
  <c r="L96" i="3"/>
  <c r="K96" i="3"/>
  <c r="J96" i="3"/>
  <c r="I96" i="3"/>
  <c r="H96" i="3"/>
  <c r="G96" i="3"/>
  <c r="F96" i="3"/>
  <c r="E96" i="3"/>
  <c r="D96" i="3"/>
  <c r="P95" i="3"/>
  <c r="J95" i="3"/>
  <c r="I95" i="3"/>
  <c r="H95" i="3"/>
  <c r="G95" i="3"/>
  <c r="F95" i="3"/>
  <c r="E95" i="3"/>
  <c r="D95" i="3"/>
  <c r="P94" i="3"/>
  <c r="J94" i="3"/>
  <c r="I94" i="3"/>
  <c r="H94" i="3"/>
  <c r="G94" i="3"/>
  <c r="F94" i="3"/>
  <c r="E94" i="3"/>
  <c r="D94" i="3"/>
  <c r="P93" i="3"/>
  <c r="J93" i="3"/>
  <c r="O92" i="3"/>
  <c r="N92" i="3"/>
  <c r="M92" i="3"/>
  <c r="L92" i="3"/>
  <c r="K92" i="3"/>
  <c r="J92" i="3"/>
  <c r="I92" i="3"/>
  <c r="H92" i="3"/>
  <c r="G92" i="3"/>
  <c r="F92" i="3"/>
  <c r="E92" i="3"/>
  <c r="D92" i="3"/>
  <c r="P91" i="3"/>
  <c r="J91" i="3"/>
  <c r="I91" i="3"/>
  <c r="H91" i="3"/>
  <c r="G91" i="3"/>
  <c r="F91" i="3"/>
  <c r="E91" i="3"/>
  <c r="D91" i="3"/>
  <c r="P90" i="3"/>
  <c r="J90" i="3"/>
  <c r="I90" i="3"/>
  <c r="H90" i="3"/>
  <c r="G90" i="3"/>
  <c r="F90" i="3"/>
  <c r="E90" i="3"/>
  <c r="D90" i="3"/>
  <c r="P89" i="3"/>
  <c r="J89" i="3"/>
  <c r="O36" i="3"/>
  <c r="N36" i="3"/>
  <c r="M36" i="3"/>
  <c r="L36" i="3"/>
  <c r="K36" i="3"/>
  <c r="J36" i="3"/>
  <c r="I36" i="3"/>
  <c r="H36" i="3"/>
  <c r="G36" i="3"/>
  <c r="F36" i="3"/>
  <c r="E36" i="3"/>
  <c r="D36" i="3"/>
  <c r="P35" i="3"/>
  <c r="J35" i="3"/>
  <c r="I35" i="3"/>
  <c r="H35" i="3"/>
  <c r="G35" i="3"/>
  <c r="F35" i="3"/>
  <c r="E35" i="3"/>
  <c r="D35" i="3"/>
  <c r="P34" i="3"/>
  <c r="J34" i="3"/>
  <c r="I34" i="3"/>
  <c r="H34" i="3"/>
  <c r="G34" i="3"/>
  <c r="F34" i="3"/>
  <c r="E34" i="3"/>
  <c r="D34" i="3"/>
  <c r="P33" i="3"/>
  <c r="J33" i="3"/>
  <c r="Q123" i="2"/>
  <c r="Q124" i="2"/>
  <c r="Q125" i="2"/>
  <c r="Q126" i="2"/>
  <c r="Q127" i="2"/>
  <c r="Q128" i="2"/>
  <c r="Q129" i="2"/>
  <c r="Q130" i="2"/>
  <c r="Q131" i="2"/>
  <c r="Q132" i="2"/>
  <c r="Q133" i="2"/>
  <c r="Q134" i="2"/>
  <c r="Q135" i="2"/>
  <c r="Q107" i="2"/>
  <c r="Q108" i="2"/>
  <c r="Q109" i="2"/>
  <c r="Q110" i="2"/>
  <c r="Q111" i="2"/>
  <c r="Q112" i="2"/>
  <c r="Q113" i="2"/>
  <c r="Q114" i="2"/>
  <c r="Q115" i="2"/>
  <c r="Q116" i="2"/>
  <c r="Q117" i="2"/>
  <c r="Q118" i="2"/>
  <c r="Q119" i="2"/>
  <c r="Q120" i="2"/>
  <c r="Q121" i="2"/>
  <c r="Q122" i="2"/>
  <c r="Q93" i="2"/>
  <c r="Q94" i="2"/>
  <c r="Q95" i="2"/>
  <c r="Q96" i="2"/>
  <c r="Q97" i="2"/>
  <c r="Q98" i="2"/>
  <c r="Q99" i="2"/>
  <c r="Q100" i="2"/>
  <c r="Q101" i="2"/>
  <c r="Q102" i="2"/>
  <c r="Q103" i="2"/>
  <c r="Q104" i="2"/>
  <c r="Q105" i="2"/>
  <c r="Q10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L123" i="22"/>
  <c r="C123" i="22" s="1"/>
  <c r="L129" i="22"/>
  <c r="C129" i="22" s="1"/>
  <c r="L130" i="22"/>
  <c r="C130" i="22" s="1"/>
  <c r="L131" i="22"/>
  <c r="C131" i="22" s="1"/>
  <c r="L132" i="22"/>
  <c r="C132" i="22" s="1"/>
  <c r="L127" i="22"/>
  <c r="C127" i="22" s="1"/>
  <c r="L128" i="22"/>
  <c r="C128" i="22" s="1"/>
  <c r="L120" i="22"/>
  <c r="C120" i="22" s="1"/>
  <c r="L121" i="22"/>
  <c r="C121" i="22" s="1"/>
  <c r="L122" i="22"/>
  <c r="C122" i="22" s="1"/>
  <c r="L124" i="22"/>
  <c r="C124" i="22" s="1"/>
  <c r="L125" i="22"/>
  <c r="C125" i="22" s="1"/>
  <c r="L126" i="22"/>
  <c r="C126" i="22" s="1"/>
  <c r="L110" i="22"/>
  <c r="C110" i="22" s="1"/>
  <c r="L111" i="22"/>
  <c r="C111" i="22" s="1"/>
  <c r="L112" i="22"/>
  <c r="C112" i="22" s="1"/>
  <c r="L113" i="22"/>
  <c r="C113" i="22" s="1"/>
  <c r="L114" i="22"/>
  <c r="C114" i="22" s="1"/>
  <c r="L115" i="22"/>
  <c r="C115" i="22" s="1"/>
  <c r="L116" i="22"/>
  <c r="C116" i="22" s="1"/>
  <c r="L117" i="22"/>
  <c r="C117" i="22" s="1"/>
  <c r="L118" i="22"/>
  <c r="C118" i="22" s="1"/>
  <c r="L119" i="22"/>
  <c r="C119" i="22" s="1"/>
  <c r="L77" i="22"/>
  <c r="C77" i="22" s="1"/>
  <c r="L78" i="22"/>
  <c r="C78" i="22" s="1"/>
  <c r="L79" i="22"/>
  <c r="C79" i="22" s="1"/>
  <c r="L80" i="22"/>
  <c r="C80" i="22" s="1"/>
  <c r="L81" i="22"/>
  <c r="C81" i="22" s="1"/>
  <c r="L82" i="22"/>
  <c r="C82" i="22" s="1"/>
  <c r="L83" i="22"/>
  <c r="C83" i="22" s="1"/>
  <c r="L84" i="22"/>
  <c r="C84" i="22" s="1"/>
  <c r="L85" i="22"/>
  <c r="C85" i="22" s="1"/>
  <c r="L86" i="22"/>
  <c r="C86" i="22" s="1"/>
  <c r="L87" i="22"/>
  <c r="C87" i="22" s="1"/>
  <c r="L88" i="22"/>
  <c r="C88" i="22" s="1"/>
  <c r="L89" i="22"/>
  <c r="C89" i="22" s="1"/>
  <c r="L90" i="22"/>
  <c r="C90" i="22" s="1"/>
  <c r="L91" i="22"/>
  <c r="C91" i="22" s="1"/>
  <c r="L92" i="22"/>
  <c r="C92" i="22" s="1"/>
  <c r="L93" i="22"/>
  <c r="C93" i="22" s="1"/>
  <c r="L94" i="22"/>
  <c r="C94" i="22" s="1"/>
  <c r="L95" i="22"/>
  <c r="C95" i="22" s="1"/>
  <c r="L96" i="22"/>
  <c r="C96" i="22" s="1"/>
  <c r="L97" i="22"/>
  <c r="C97" i="22" s="1"/>
  <c r="L98" i="22"/>
  <c r="C98" i="22" s="1"/>
  <c r="L99" i="22"/>
  <c r="C99" i="22" s="1"/>
  <c r="L100" i="22"/>
  <c r="C100" i="22" s="1"/>
  <c r="L101" i="22"/>
  <c r="C101" i="22" s="1"/>
  <c r="L102" i="22"/>
  <c r="C102" i="22" s="1"/>
  <c r="L103" i="22"/>
  <c r="C103" i="22" s="1"/>
  <c r="L104" i="22"/>
  <c r="C104" i="22" s="1"/>
  <c r="L105" i="22"/>
  <c r="C105" i="22" s="1"/>
  <c r="L106" i="22"/>
  <c r="C106" i="22" s="1"/>
  <c r="L107" i="22"/>
  <c r="C107" i="22" s="1"/>
  <c r="L108" i="22"/>
  <c r="C108" i="22" s="1"/>
  <c r="L109" i="22"/>
  <c r="C109" i="22" s="1"/>
  <c r="L34" i="22"/>
  <c r="L35" i="22"/>
  <c r="C35" i="22" s="1"/>
  <c r="L36" i="22"/>
  <c r="C36" i="22" s="1"/>
  <c r="L37" i="22"/>
  <c r="C37" i="22" s="1"/>
  <c r="L38" i="22"/>
  <c r="C38" i="22" s="1"/>
  <c r="L39" i="22"/>
  <c r="C39" i="22" s="1"/>
  <c r="L40" i="22"/>
  <c r="C40" i="22" s="1"/>
  <c r="L41" i="22"/>
  <c r="C41" i="22" s="1"/>
  <c r="L42" i="22"/>
  <c r="C42" i="22" s="1"/>
  <c r="L43" i="22"/>
  <c r="C43" i="22" s="1"/>
  <c r="L44" i="22"/>
  <c r="C44" i="22" s="1"/>
  <c r="L45" i="22"/>
  <c r="C45" i="22" s="1"/>
  <c r="L46" i="22"/>
  <c r="C46" i="22" s="1"/>
  <c r="L47" i="22"/>
  <c r="C47" i="22" s="1"/>
  <c r="L48" i="22"/>
  <c r="C48" i="22" s="1"/>
  <c r="L49" i="22"/>
  <c r="C49" i="22" s="1"/>
  <c r="L50" i="22"/>
  <c r="C50" i="22" s="1"/>
  <c r="L51" i="22"/>
  <c r="C51" i="22" s="1"/>
  <c r="L52" i="22"/>
  <c r="C52" i="22" s="1"/>
  <c r="L53" i="22"/>
  <c r="C53" i="22" s="1"/>
  <c r="L54" i="22"/>
  <c r="C54" i="22" s="1"/>
  <c r="L55" i="22"/>
  <c r="C55" i="22" s="1"/>
  <c r="L56" i="22"/>
  <c r="C56" i="22" s="1"/>
  <c r="L57" i="22"/>
  <c r="C57" i="22" s="1"/>
  <c r="L58" i="22"/>
  <c r="C58" i="22" s="1"/>
  <c r="L59" i="22"/>
  <c r="C59" i="22" s="1"/>
  <c r="L60" i="22"/>
  <c r="C60" i="22" s="1"/>
  <c r="L61" i="22"/>
  <c r="C61" i="22" s="1"/>
  <c r="L62" i="22"/>
  <c r="C62" i="22" s="1"/>
  <c r="L63" i="22"/>
  <c r="C63" i="22" s="1"/>
  <c r="L64" i="22"/>
  <c r="C64" i="22" s="1"/>
  <c r="L65" i="22"/>
  <c r="C65" i="22" s="1"/>
  <c r="L66" i="22"/>
  <c r="C66" i="22" s="1"/>
  <c r="L67" i="22"/>
  <c r="C67" i="22" s="1"/>
  <c r="L68" i="22"/>
  <c r="C68" i="22" s="1"/>
  <c r="L69" i="22"/>
  <c r="C69" i="22" s="1"/>
  <c r="L70" i="22"/>
  <c r="C70" i="22" s="1"/>
  <c r="L71" i="22"/>
  <c r="C71" i="22" s="1"/>
  <c r="L72" i="22"/>
  <c r="C72" i="22" s="1"/>
  <c r="L73" i="22"/>
  <c r="C73" i="22" s="1"/>
  <c r="L74" i="22"/>
  <c r="C74" i="22" s="1"/>
  <c r="L75" i="22"/>
  <c r="C75" i="22" s="1"/>
  <c r="L76" i="22"/>
  <c r="C76" i="22" s="1"/>
  <c r="P92" i="3" l="1"/>
  <c r="C89" i="3" s="1"/>
  <c r="C92" i="3" s="1"/>
  <c r="P124" i="3"/>
  <c r="C121" i="3" s="1"/>
  <c r="C124" i="3" s="1"/>
  <c r="P120" i="3"/>
  <c r="C117" i="3" s="1"/>
  <c r="C120" i="3" s="1"/>
  <c r="P116" i="3"/>
  <c r="C113" i="3" s="1"/>
  <c r="C116" i="3" s="1"/>
  <c r="P112" i="3"/>
  <c r="C109" i="3" s="1"/>
  <c r="C112" i="3" s="1"/>
  <c r="P108" i="3"/>
  <c r="C105" i="3" s="1"/>
  <c r="C108" i="3" s="1"/>
  <c r="P104" i="3"/>
  <c r="C101" i="3" s="1"/>
  <c r="C104" i="3" s="1"/>
  <c r="P100" i="3"/>
  <c r="C97" i="3" s="1"/>
  <c r="C100" i="3" s="1"/>
  <c r="P128" i="3"/>
  <c r="C125" i="3" s="1"/>
  <c r="C126" i="3" s="1"/>
  <c r="P132" i="3"/>
  <c r="C103" i="3"/>
  <c r="C111" i="3"/>
  <c r="C122" i="3"/>
  <c r="C123" i="3"/>
  <c r="C127" i="3"/>
  <c r="C128" i="3"/>
  <c r="P96" i="3"/>
  <c r="C93" i="3" s="1"/>
  <c r="C96" i="3" s="1"/>
  <c r="C94" i="3"/>
  <c r="C95" i="3"/>
  <c r="C90" i="3"/>
  <c r="C91" i="3"/>
  <c r="P36" i="3"/>
  <c r="C33" i="3" s="1"/>
  <c r="C118" i="3" l="1"/>
  <c r="C107" i="3"/>
  <c r="C102" i="3"/>
  <c r="C110" i="3"/>
  <c r="C119" i="3"/>
  <c r="C115" i="3"/>
  <c r="C99" i="3"/>
  <c r="C98" i="3"/>
  <c r="C106" i="3"/>
  <c r="C114" i="3"/>
  <c r="C132" i="3"/>
  <c r="C129" i="3"/>
  <c r="C131" i="3"/>
  <c r="C130" i="3"/>
  <c r="B3" i="20"/>
  <c r="B4" i="20"/>
  <c r="K30" i="19" l="1"/>
  <c r="K35" i="19" s="1"/>
  <c r="M27" i="19"/>
  <c r="D17" i="19" s="1"/>
  <c r="H27" i="19"/>
  <c r="G27" i="19"/>
  <c r="J15" i="7" l="1"/>
  <c r="C15" i="7" s="1"/>
  <c r="J14" i="7"/>
  <c r="C14" i="7" s="1"/>
  <c r="K19" i="6"/>
  <c r="K18" i="6"/>
  <c r="K17" i="6"/>
  <c r="K16" i="6"/>
  <c r="K15" i="6"/>
  <c r="K14" i="6"/>
  <c r="L29" i="6"/>
  <c r="C29" i="6" s="1"/>
  <c r="L30" i="6"/>
  <c r="C30" i="6" s="1"/>
  <c r="L31" i="6"/>
  <c r="C31" i="6" s="1"/>
  <c r="L32" i="6"/>
  <c r="C32" i="6" s="1"/>
  <c r="L33" i="6"/>
  <c r="C33" i="6" s="1"/>
  <c r="L34" i="6"/>
  <c r="C34" i="6" s="1"/>
  <c r="L35" i="6"/>
  <c r="C35" i="6" s="1"/>
  <c r="L36" i="6"/>
  <c r="C36" i="6" s="1"/>
  <c r="L37" i="6"/>
  <c r="C37" i="6" s="1"/>
  <c r="L38" i="6"/>
  <c r="C38" i="6" s="1"/>
  <c r="L39" i="6"/>
  <c r="C39" i="6" s="1"/>
  <c r="L40" i="6"/>
  <c r="C40" i="6" s="1"/>
  <c r="L41" i="6"/>
  <c r="C41" i="6" s="1"/>
  <c r="L42" i="6"/>
  <c r="C42" i="6" s="1"/>
  <c r="L43" i="6"/>
  <c r="C43" i="6" s="1"/>
  <c r="L44" i="6"/>
  <c r="C44" i="6" s="1"/>
  <c r="L45" i="6"/>
  <c r="C45" i="6" s="1"/>
  <c r="L46" i="6"/>
  <c r="C46" i="6" s="1"/>
  <c r="L47" i="6"/>
  <c r="C47" i="6" s="1"/>
  <c r="L28" i="6"/>
  <c r="C28" i="6" s="1"/>
  <c r="J32" i="5"/>
  <c r="C32" i="5" s="1"/>
  <c r="J31" i="5"/>
  <c r="C31" i="5" s="1"/>
  <c r="J30" i="5"/>
  <c r="C30" i="5" s="1"/>
  <c r="J29" i="5"/>
  <c r="C29" i="5" s="1"/>
  <c r="J28" i="5"/>
  <c r="K18" i="5"/>
  <c r="K17" i="5"/>
  <c r="K16" i="5"/>
  <c r="K15" i="5"/>
  <c r="K14" i="5"/>
  <c r="P87" i="3"/>
  <c r="P86" i="3"/>
  <c r="P85" i="3"/>
  <c r="P83" i="3"/>
  <c r="P82" i="3"/>
  <c r="P81" i="3"/>
  <c r="P79" i="3"/>
  <c r="P78" i="3"/>
  <c r="P77" i="3"/>
  <c r="P75" i="3"/>
  <c r="P74" i="3"/>
  <c r="P73" i="3"/>
  <c r="P71" i="3"/>
  <c r="P70" i="3"/>
  <c r="P69" i="3"/>
  <c r="P67" i="3"/>
  <c r="P66" i="3"/>
  <c r="P65" i="3"/>
  <c r="P63" i="3"/>
  <c r="P62" i="3"/>
  <c r="P61" i="3"/>
  <c r="P59" i="3"/>
  <c r="P58" i="3"/>
  <c r="P57" i="3"/>
  <c r="P55" i="3"/>
  <c r="P54" i="3"/>
  <c r="P53" i="3"/>
  <c r="P51" i="3"/>
  <c r="P50" i="3"/>
  <c r="P49" i="3"/>
  <c r="P47" i="3"/>
  <c r="P46" i="3"/>
  <c r="P45" i="3"/>
  <c r="P43" i="3"/>
  <c r="P42" i="3"/>
  <c r="P41" i="3"/>
  <c r="P39" i="3"/>
  <c r="P38" i="3"/>
  <c r="P37" i="3"/>
  <c r="P31" i="3"/>
  <c r="P30" i="3"/>
  <c r="K15" i="3"/>
  <c r="K14" i="3"/>
  <c r="Q36" i="2"/>
  <c r="K19" i="2"/>
  <c r="K18" i="2"/>
  <c r="K17" i="2"/>
  <c r="K16" i="2"/>
  <c r="K15" i="2"/>
  <c r="K14" i="2"/>
  <c r="L33" i="22"/>
  <c r="K22" i="22"/>
  <c r="K21" i="22"/>
  <c r="K20" i="22"/>
  <c r="K19" i="22"/>
  <c r="K18" i="22"/>
  <c r="K17" i="22"/>
  <c r="K16" i="22"/>
  <c r="K15" i="22"/>
  <c r="K14" i="22"/>
  <c r="D39" i="19" l="1"/>
  <c r="D27" i="19" l="1"/>
  <c r="N27" i="19" s="1"/>
  <c r="L24" i="19" l="1"/>
  <c r="K24" i="19"/>
  <c r="J24" i="19"/>
  <c r="I24" i="19"/>
  <c r="H24" i="19"/>
  <c r="G24" i="19"/>
  <c r="B4" i="22"/>
  <c r="B4" i="2"/>
  <c r="B4" i="3"/>
  <c r="B4" i="5"/>
  <c r="B4" i="6"/>
  <c r="B4" i="7"/>
  <c r="B4" i="10"/>
  <c r="B4" i="14"/>
  <c r="B4" i="18"/>
  <c r="B4" i="19"/>
  <c r="B3" i="22"/>
  <c r="B3" i="2"/>
  <c r="B3" i="3"/>
  <c r="B3" i="5"/>
  <c r="B3" i="6"/>
  <c r="B3" i="7"/>
  <c r="B3" i="10"/>
  <c r="B3" i="14"/>
  <c r="B3" i="18"/>
  <c r="B3" i="19"/>
  <c r="F19" i="5" l="1"/>
  <c r="B2" i="2"/>
  <c r="B2" i="20"/>
  <c r="G7" i="19"/>
  <c r="C7" i="19"/>
  <c r="B2" i="22"/>
  <c r="B2" i="3"/>
  <c r="B2" i="5"/>
  <c r="B2" i="6"/>
  <c r="B2" i="7"/>
  <c r="B2" i="10"/>
  <c r="B2" i="14"/>
  <c r="B2" i="18"/>
  <c r="B2" i="19"/>
  <c r="F20" i="2"/>
  <c r="J20" i="2"/>
  <c r="J21" i="2" s="1"/>
  <c r="E34" i="19" s="1"/>
  <c r="I20" i="2"/>
  <c r="I21" i="2" s="1"/>
  <c r="E33" i="19" s="1"/>
  <c r="H20" i="2"/>
  <c r="H21" i="2" s="1"/>
  <c r="E32" i="19" s="1"/>
  <c r="G20" i="2"/>
  <c r="F24" i="19" l="1"/>
  <c r="E24" i="19"/>
  <c r="F20" i="5"/>
  <c r="G30" i="19" s="1"/>
  <c r="K20" i="2"/>
  <c r="K21" i="2" s="1"/>
  <c r="F21" i="2"/>
  <c r="G21" i="2"/>
  <c r="E31" i="19" s="1"/>
  <c r="E30" i="19" l="1"/>
  <c r="E35" i="19" s="1"/>
  <c r="D24" i="19"/>
  <c r="N24" i="19" s="1"/>
  <c r="G7" i="22"/>
  <c r="D7" i="22"/>
  <c r="C34" i="22" l="1"/>
  <c r="C33" i="22"/>
  <c r="J23" i="22"/>
  <c r="I23" i="22"/>
  <c r="H23" i="22"/>
  <c r="G23" i="22"/>
  <c r="G24" i="22" s="1"/>
  <c r="K23" i="22" l="1"/>
  <c r="F24" i="22"/>
  <c r="F25" i="22"/>
  <c r="H25" i="22"/>
  <c r="D32" i="19" s="1"/>
  <c r="H24" i="22"/>
  <c r="I25" i="22"/>
  <c r="D33" i="19" s="1"/>
  <c r="I24" i="22"/>
  <c r="J25" i="22"/>
  <c r="D34" i="19" s="1"/>
  <c r="J24" i="22"/>
  <c r="G25" i="22"/>
  <c r="D31" i="19" s="1"/>
  <c r="D30" i="19" l="1"/>
  <c r="D35" i="19" s="1"/>
  <c r="E28" i="17" l="1"/>
  <c r="D9" i="12" l="1"/>
  <c r="G7" i="14" l="1"/>
  <c r="G7" i="10"/>
  <c r="G7" i="7"/>
  <c r="G7" i="6"/>
  <c r="G7" i="5"/>
  <c r="G7" i="3"/>
  <c r="G7" i="2"/>
  <c r="D7" i="14"/>
  <c r="D7" i="10"/>
  <c r="D7" i="7"/>
  <c r="D7" i="6"/>
  <c r="D7" i="5"/>
  <c r="C28" i="5" s="1"/>
  <c r="D7" i="3"/>
  <c r="D7" i="2"/>
  <c r="C71" i="17"/>
  <c r="B71" i="17"/>
  <c r="E71" i="17" s="1"/>
  <c r="E70" i="17"/>
  <c r="C69" i="17"/>
  <c r="B69" i="17"/>
  <c r="E69" i="17" s="1"/>
  <c r="C37" i="2" l="1"/>
  <c r="C38" i="2"/>
  <c r="C39" i="2"/>
  <c r="C40" i="2"/>
  <c r="C36" i="2"/>
  <c r="K88" i="3"/>
  <c r="K84" i="3"/>
  <c r="K80" i="3"/>
  <c r="K76" i="3"/>
  <c r="K72" i="3"/>
  <c r="K68" i="3"/>
  <c r="K64" i="3"/>
  <c r="K60" i="3"/>
  <c r="K56" i="3"/>
  <c r="K52" i="3"/>
  <c r="K48" i="3"/>
  <c r="K44" i="3"/>
  <c r="K40" i="3"/>
  <c r="O88" i="3"/>
  <c r="N88" i="3"/>
  <c r="M88" i="3"/>
  <c r="L88" i="3"/>
  <c r="O84" i="3"/>
  <c r="N84" i="3"/>
  <c r="M84" i="3"/>
  <c r="L84" i="3"/>
  <c r="O80" i="3"/>
  <c r="N80" i="3"/>
  <c r="M80" i="3"/>
  <c r="L80" i="3"/>
  <c r="O76" i="3"/>
  <c r="N76" i="3"/>
  <c r="M76" i="3"/>
  <c r="L76" i="3"/>
  <c r="O72" i="3"/>
  <c r="N72" i="3"/>
  <c r="M72" i="3"/>
  <c r="L72" i="3"/>
  <c r="O68" i="3"/>
  <c r="N68" i="3"/>
  <c r="M68" i="3"/>
  <c r="L68" i="3"/>
  <c r="O64" i="3"/>
  <c r="N64" i="3"/>
  <c r="M64" i="3"/>
  <c r="L64" i="3"/>
  <c r="O60" i="3"/>
  <c r="N60" i="3"/>
  <c r="M60" i="3"/>
  <c r="L60" i="3"/>
  <c r="O56" i="3"/>
  <c r="N56" i="3"/>
  <c r="M56" i="3"/>
  <c r="L56" i="3"/>
  <c r="O52" i="3"/>
  <c r="N52" i="3"/>
  <c r="M52" i="3"/>
  <c r="L52" i="3"/>
  <c r="O48" i="3"/>
  <c r="N48" i="3"/>
  <c r="M48" i="3"/>
  <c r="L48" i="3"/>
  <c r="O44" i="3"/>
  <c r="N44" i="3"/>
  <c r="M44" i="3"/>
  <c r="L44" i="3"/>
  <c r="O40" i="3"/>
  <c r="N40" i="3"/>
  <c r="M40" i="3"/>
  <c r="L40" i="3"/>
  <c r="I32" i="3"/>
  <c r="I30" i="3"/>
  <c r="I31" i="3" s="1"/>
  <c r="H32" i="3"/>
  <c r="H31" i="3"/>
  <c r="H30" i="3"/>
  <c r="G32" i="3"/>
  <c r="G31" i="3"/>
  <c r="G30" i="3"/>
  <c r="F32" i="3"/>
  <c r="F31" i="3"/>
  <c r="F30" i="3"/>
  <c r="E32" i="3"/>
  <c r="E31" i="3"/>
  <c r="E30" i="3"/>
  <c r="D32" i="3"/>
  <c r="D31" i="3"/>
  <c r="D30" i="3"/>
  <c r="K32" i="3"/>
  <c r="O32" i="3"/>
  <c r="N32" i="3"/>
  <c r="M32" i="3"/>
  <c r="L32" i="3"/>
  <c r="J88" i="3"/>
  <c r="I88" i="3"/>
  <c r="H88" i="3"/>
  <c r="G88" i="3"/>
  <c r="F88" i="3"/>
  <c r="E88" i="3"/>
  <c r="D88" i="3"/>
  <c r="J87" i="3"/>
  <c r="I87" i="3"/>
  <c r="H87" i="3"/>
  <c r="G87" i="3"/>
  <c r="F87" i="3"/>
  <c r="E87" i="3"/>
  <c r="D87" i="3"/>
  <c r="J86" i="3"/>
  <c r="I86" i="3"/>
  <c r="H86" i="3"/>
  <c r="G86" i="3"/>
  <c r="F86" i="3"/>
  <c r="E86" i="3"/>
  <c r="D86" i="3"/>
  <c r="J85" i="3"/>
  <c r="J84" i="3"/>
  <c r="I84" i="3"/>
  <c r="H84" i="3"/>
  <c r="G84" i="3"/>
  <c r="F84" i="3"/>
  <c r="E84" i="3"/>
  <c r="D84" i="3"/>
  <c r="J83" i="3"/>
  <c r="I83" i="3"/>
  <c r="H83" i="3"/>
  <c r="G83" i="3"/>
  <c r="F83" i="3"/>
  <c r="E83" i="3"/>
  <c r="D83" i="3"/>
  <c r="J82" i="3"/>
  <c r="I82" i="3"/>
  <c r="H82" i="3"/>
  <c r="G82" i="3"/>
  <c r="F82" i="3"/>
  <c r="E82" i="3"/>
  <c r="D82" i="3"/>
  <c r="J81" i="3"/>
  <c r="J80" i="3"/>
  <c r="I80" i="3"/>
  <c r="H80" i="3"/>
  <c r="G80" i="3"/>
  <c r="F80" i="3"/>
  <c r="E80" i="3"/>
  <c r="D80" i="3"/>
  <c r="J79" i="3"/>
  <c r="I79" i="3"/>
  <c r="H79" i="3"/>
  <c r="G79" i="3"/>
  <c r="F79" i="3"/>
  <c r="E79" i="3"/>
  <c r="D79" i="3"/>
  <c r="J78" i="3"/>
  <c r="I78" i="3"/>
  <c r="H78" i="3"/>
  <c r="G78" i="3"/>
  <c r="F78" i="3"/>
  <c r="E78" i="3"/>
  <c r="D78" i="3"/>
  <c r="J77" i="3"/>
  <c r="J76" i="3"/>
  <c r="I76" i="3"/>
  <c r="H76" i="3"/>
  <c r="G76" i="3"/>
  <c r="F76" i="3"/>
  <c r="E76" i="3"/>
  <c r="D76" i="3"/>
  <c r="J75" i="3"/>
  <c r="I75" i="3"/>
  <c r="H75" i="3"/>
  <c r="G75" i="3"/>
  <c r="F75" i="3"/>
  <c r="E75" i="3"/>
  <c r="D75" i="3"/>
  <c r="J74" i="3"/>
  <c r="I74" i="3"/>
  <c r="H74" i="3"/>
  <c r="G74" i="3"/>
  <c r="F74" i="3"/>
  <c r="E74" i="3"/>
  <c r="D74" i="3"/>
  <c r="J73" i="3"/>
  <c r="J72" i="3"/>
  <c r="I72" i="3"/>
  <c r="H72" i="3"/>
  <c r="G72" i="3"/>
  <c r="F72" i="3"/>
  <c r="E72" i="3"/>
  <c r="D72" i="3"/>
  <c r="J71" i="3"/>
  <c r="I71" i="3"/>
  <c r="H71" i="3"/>
  <c r="G71" i="3"/>
  <c r="F71" i="3"/>
  <c r="E71" i="3"/>
  <c r="D71" i="3"/>
  <c r="J70" i="3"/>
  <c r="I70" i="3"/>
  <c r="H70" i="3"/>
  <c r="G70" i="3"/>
  <c r="F70" i="3"/>
  <c r="E70" i="3"/>
  <c r="D70" i="3"/>
  <c r="J69" i="3"/>
  <c r="J68" i="3"/>
  <c r="I68" i="3"/>
  <c r="H68" i="3"/>
  <c r="G68" i="3"/>
  <c r="F68" i="3"/>
  <c r="E68" i="3"/>
  <c r="D68" i="3"/>
  <c r="J67" i="3"/>
  <c r="I67" i="3"/>
  <c r="H67" i="3"/>
  <c r="G67" i="3"/>
  <c r="F67" i="3"/>
  <c r="E67" i="3"/>
  <c r="D67" i="3"/>
  <c r="J66" i="3"/>
  <c r="I66" i="3"/>
  <c r="H66" i="3"/>
  <c r="G66" i="3"/>
  <c r="F66" i="3"/>
  <c r="E66" i="3"/>
  <c r="D66" i="3"/>
  <c r="J65" i="3"/>
  <c r="J64" i="3"/>
  <c r="I64" i="3"/>
  <c r="H64" i="3"/>
  <c r="G64" i="3"/>
  <c r="F64" i="3"/>
  <c r="E64" i="3"/>
  <c r="D64" i="3"/>
  <c r="J63" i="3"/>
  <c r="I63" i="3"/>
  <c r="H63" i="3"/>
  <c r="G63" i="3"/>
  <c r="F63" i="3"/>
  <c r="E63" i="3"/>
  <c r="D63" i="3"/>
  <c r="J62" i="3"/>
  <c r="I62" i="3"/>
  <c r="H62" i="3"/>
  <c r="G62" i="3"/>
  <c r="F62" i="3"/>
  <c r="E62" i="3"/>
  <c r="D62" i="3"/>
  <c r="J61" i="3"/>
  <c r="J60" i="3"/>
  <c r="I60" i="3"/>
  <c r="H60" i="3"/>
  <c r="G60" i="3"/>
  <c r="F60" i="3"/>
  <c r="E60" i="3"/>
  <c r="D60" i="3"/>
  <c r="J59" i="3"/>
  <c r="I59" i="3"/>
  <c r="H59" i="3"/>
  <c r="G59" i="3"/>
  <c r="F59" i="3"/>
  <c r="E59" i="3"/>
  <c r="D59" i="3"/>
  <c r="J58" i="3"/>
  <c r="I58" i="3"/>
  <c r="H58" i="3"/>
  <c r="G58" i="3"/>
  <c r="F58" i="3"/>
  <c r="E58" i="3"/>
  <c r="D58" i="3"/>
  <c r="J57" i="3"/>
  <c r="J56" i="3"/>
  <c r="I56" i="3"/>
  <c r="H56" i="3"/>
  <c r="G56" i="3"/>
  <c r="F56" i="3"/>
  <c r="E56" i="3"/>
  <c r="D56" i="3"/>
  <c r="J55" i="3"/>
  <c r="I55" i="3"/>
  <c r="H55" i="3"/>
  <c r="G55" i="3"/>
  <c r="F55" i="3"/>
  <c r="E55" i="3"/>
  <c r="D55" i="3"/>
  <c r="J54" i="3"/>
  <c r="I54" i="3"/>
  <c r="H54" i="3"/>
  <c r="G54" i="3"/>
  <c r="F54" i="3"/>
  <c r="E54" i="3"/>
  <c r="D54" i="3"/>
  <c r="J53" i="3"/>
  <c r="J52" i="3"/>
  <c r="I52" i="3"/>
  <c r="H52" i="3"/>
  <c r="G52" i="3"/>
  <c r="F52" i="3"/>
  <c r="E52" i="3"/>
  <c r="D52" i="3"/>
  <c r="J51" i="3"/>
  <c r="I51" i="3"/>
  <c r="H51" i="3"/>
  <c r="G51" i="3"/>
  <c r="F51" i="3"/>
  <c r="E51" i="3"/>
  <c r="D51" i="3"/>
  <c r="J50" i="3"/>
  <c r="I50" i="3"/>
  <c r="H50" i="3"/>
  <c r="G50" i="3"/>
  <c r="F50" i="3"/>
  <c r="E50" i="3"/>
  <c r="D50" i="3"/>
  <c r="J49" i="3"/>
  <c r="J48" i="3"/>
  <c r="I48" i="3"/>
  <c r="H48" i="3"/>
  <c r="G48" i="3"/>
  <c r="F48" i="3"/>
  <c r="E48" i="3"/>
  <c r="D48" i="3"/>
  <c r="J47" i="3"/>
  <c r="I47" i="3"/>
  <c r="H47" i="3"/>
  <c r="G47" i="3"/>
  <c r="F47" i="3"/>
  <c r="E47" i="3"/>
  <c r="D47" i="3"/>
  <c r="J46" i="3"/>
  <c r="I46" i="3"/>
  <c r="H46" i="3"/>
  <c r="G46" i="3"/>
  <c r="F46" i="3"/>
  <c r="E46" i="3"/>
  <c r="D46" i="3"/>
  <c r="J45" i="3"/>
  <c r="J44" i="3"/>
  <c r="I44" i="3"/>
  <c r="H44" i="3"/>
  <c r="G44" i="3"/>
  <c r="F44" i="3"/>
  <c r="E44" i="3"/>
  <c r="D44" i="3"/>
  <c r="J43" i="3"/>
  <c r="I43" i="3"/>
  <c r="H43" i="3"/>
  <c r="G43" i="3"/>
  <c r="F43" i="3"/>
  <c r="E43" i="3"/>
  <c r="D43" i="3"/>
  <c r="J42" i="3"/>
  <c r="I42" i="3"/>
  <c r="H42" i="3"/>
  <c r="G42" i="3"/>
  <c r="F42" i="3"/>
  <c r="E42" i="3"/>
  <c r="D42" i="3"/>
  <c r="J41" i="3"/>
  <c r="I40" i="3"/>
  <c r="I39" i="3"/>
  <c r="I38" i="3"/>
  <c r="H40" i="3"/>
  <c r="H39" i="3"/>
  <c r="H38" i="3"/>
  <c r="G40" i="3"/>
  <c r="G39" i="3"/>
  <c r="G38" i="3"/>
  <c r="F40" i="3"/>
  <c r="F39" i="3"/>
  <c r="F38" i="3"/>
  <c r="E40" i="3"/>
  <c r="E39" i="3"/>
  <c r="E38" i="3"/>
  <c r="D40" i="3"/>
  <c r="D39" i="3"/>
  <c r="D38" i="3"/>
  <c r="J39" i="3"/>
  <c r="J38" i="3"/>
  <c r="C36" i="3" l="1"/>
  <c r="C35" i="3"/>
  <c r="C34" i="3"/>
  <c r="P52" i="3"/>
  <c r="C49" i="3" s="1"/>
  <c r="C51" i="3" s="1"/>
  <c r="P84" i="3"/>
  <c r="C81" i="3" s="1"/>
  <c r="C84" i="3" s="1"/>
  <c r="P56" i="3"/>
  <c r="C53" i="3" s="1"/>
  <c r="C54" i="3" s="1"/>
  <c r="P88" i="3"/>
  <c r="C85" i="3" s="1"/>
  <c r="C88" i="3" s="1"/>
  <c r="P60" i="3"/>
  <c r="C57" i="3" s="1"/>
  <c r="C59" i="3" s="1"/>
  <c r="P64" i="3"/>
  <c r="C61" i="3" s="1"/>
  <c r="C62" i="3" s="1"/>
  <c r="P68" i="3"/>
  <c r="C65" i="3" s="1"/>
  <c r="C68" i="3" s="1"/>
  <c r="P40" i="3"/>
  <c r="C37" i="3" s="1"/>
  <c r="C40" i="3" s="1"/>
  <c r="P72" i="3"/>
  <c r="C69" i="3" s="1"/>
  <c r="C72" i="3" s="1"/>
  <c r="P44" i="3"/>
  <c r="C41" i="3" s="1"/>
  <c r="C42" i="3" s="1"/>
  <c r="P76" i="3"/>
  <c r="C73" i="3" s="1"/>
  <c r="C74" i="3" s="1"/>
  <c r="P48" i="3"/>
  <c r="C45" i="3" s="1"/>
  <c r="C48" i="3" s="1"/>
  <c r="P80" i="3"/>
  <c r="C77" i="3" s="1"/>
  <c r="C80" i="3" s="1"/>
  <c r="P32" i="3"/>
  <c r="C29" i="3" s="1"/>
  <c r="C87" i="3"/>
  <c r="C82" i="3"/>
  <c r="C83" i="3"/>
  <c r="C78" i="3"/>
  <c r="C79" i="3"/>
  <c r="C70" i="3"/>
  <c r="C71" i="3"/>
  <c r="C66" i="3"/>
  <c r="C67" i="3"/>
  <c r="C64" i="3"/>
  <c r="C63" i="3"/>
  <c r="C60" i="3"/>
  <c r="C58" i="3"/>
  <c r="C56" i="3"/>
  <c r="C55" i="3"/>
  <c r="C50" i="3"/>
  <c r="C52" i="3"/>
  <c r="C47" i="3"/>
  <c r="C44" i="3"/>
  <c r="C43" i="3"/>
  <c r="C39" i="3"/>
  <c r="C38" i="3" l="1"/>
  <c r="C46" i="3"/>
  <c r="C75" i="3"/>
  <c r="C76" i="3"/>
  <c r="C86" i="3"/>
  <c r="K36" i="2"/>
  <c r="F29" i="2" s="1"/>
  <c r="I20" i="6" l="1"/>
  <c r="J20" i="6"/>
  <c r="J40" i="3"/>
  <c r="J37" i="3"/>
  <c r="F20" i="3" l="1"/>
  <c r="J20" i="3"/>
  <c r="I20" i="3"/>
  <c r="H20" i="3"/>
  <c r="G20" i="3"/>
  <c r="K20" i="3" l="1"/>
  <c r="E11" i="17"/>
  <c r="E12" i="17"/>
  <c r="E13" i="17"/>
  <c r="E14" i="17"/>
  <c r="E15" i="17"/>
  <c r="E16" i="17"/>
  <c r="E17" i="17"/>
  <c r="E18" i="17"/>
  <c r="E19" i="17"/>
  <c r="E20" i="17"/>
  <c r="E21" i="17"/>
  <c r="E22" i="17"/>
  <c r="E23" i="17"/>
  <c r="E24" i="17"/>
  <c r="E25" i="17"/>
  <c r="E26" i="17"/>
  <c r="E27"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10" i="17"/>
  <c r="D13" i="12" s="1"/>
  <c r="G20" i="6" l="1"/>
  <c r="H20" i="6"/>
  <c r="H21" i="6" s="1"/>
  <c r="H32" i="19" s="1"/>
  <c r="I21" i="6"/>
  <c r="H33" i="19" s="1"/>
  <c r="F20" i="6"/>
  <c r="J21" i="6"/>
  <c r="H34" i="19" s="1"/>
  <c r="K20" i="6" l="1"/>
  <c r="K21" i="6" s="1"/>
  <c r="G21" i="6"/>
  <c r="H31" i="19" s="1"/>
  <c r="F21" i="6"/>
  <c r="H30" i="19" s="1"/>
  <c r="G19" i="5"/>
  <c r="H19" i="5"/>
  <c r="H20" i="5" s="1"/>
  <c r="G32" i="19" s="1"/>
  <c r="I19" i="5"/>
  <c r="I20" i="5" s="1"/>
  <c r="G33" i="19" s="1"/>
  <c r="J19" i="5"/>
  <c r="J20" i="5" s="1"/>
  <c r="G34" i="19" s="1"/>
  <c r="H35" i="19" l="1"/>
  <c r="K19" i="5"/>
  <c r="K20" i="5" s="1"/>
  <c r="G20" i="5"/>
  <c r="G31" i="19" s="1"/>
  <c r="G35" i="19" s="1"/>
  <c r="I52" i="14"/>
  <c r="C52" i="14" s="1"/>
  <c r="I51" i="14"/>
  <c r="C51" i="14" s="1"/>
  <c r="I50" i="14"/>
  <c r="C50" i="14" s="1"/>
  <c r="I49" i="14"/>
  <c r="C49" i="14" s="1"/>
  <c r="I48" i="14"/>
  <c r="C48" i="14" s="1"/>
  <c r="I47" i="14"/>
  <c r="C47" i="14" s="1"/>
  <c r="I46" i="14"/>
  <c r="C46" i="14" s="1"/>
  <c r="I45" i="14"/>
  <c r="C45" i="14" s="1"/>
  <c r="I44" i="14"/>
  <c r="C44" i="14" s="1"/>
  <c r="I43" i="14"/>
  <c r="C43" i="14" s="1"/>
  <c r="I42" i="14"/>
  <c r="C42" i="14" s="1"/>
  <c r="I41" i="14"/>
  <c r="C41" i="14" s="1"/>
  <c r="I40" i="14"/>
  <c r="C40" i="14" s="1"/>
  <c r="I39" i="14"/>
  <c r="C39" i="14" s="1"/>
  <c r="I38" i="14"/>
  <c r="C38" i="14" s="1"/>
  <c r="I37" i="14"/>
  <c r="C37" i="14" s="1"/>
  <c r="I36" i="14"/>
  <c r="C36" i="14" s="1"/>
  <c r="I35" i="14"/>
  <c r="C35" i="14" s="1"/>
  <c r="I34" i="14"/>
  <c r="C34" i="14" s="1"/>
  <c r="I33" i="14"/>
  <c r="C33" i="14" s="1"/>
  <c r="I32" i="14"/>
  <c r="C32" i="14" s="1"/>
  <c r="I31" i="14"/>
  <c r="C31" i="14" s="1"/>
  <c r="I30" i="14"/>
  <c r="C30" i="14" s="1"/>
  <c r="I29" i="14"/>
  <c r="C29" i="14" s="1"/>
  <c r="I28" i="14"/>
  <c r="C28" i="14" s="1"/>
  <c r="I27" i="14"/>
  <c r="C27" i="14" s="1"/>
  <c r="I26" i="14"/>
  <c r="C26" i="14" s="1"/>
  <c r="I25" i="14"/>
  <c r="C25" i="14" s="1"/>
  <c r="I24" i="14"/>
  <c r="C24" i="14" s="1"/>
  <c r="I23" i="14"/>
  <c r="C23" i="14" s="1"/>
  <c r="I22" i="14"/>
  <c r="C22" i="14" s="1"/>
  <c r="I21" i="14"/>
  <c r="C21" i="14" s="1"/>
  <c r="I20" i="14"/>
  <c r="C20" i="14" s="1"/>
  <c r="I19" i="14"/>
  <c r="C19" i="14" s="1"/>
  <c r="I18" i="14"/>
  <c r="C18" i="14" s="1"/>
  <c r="I17" i="14"/>
  <c r="C17" i="14" s="1"/>
  <c r="I16" i="14"/>
  <c r="C16" i="14" s="1"/>
  <c r="I15" i="14"/>
  <c r="C15" i="14" s="1"/>
  <c r="I14" i="14"/>
  <c r="C14" i="14" s="1"/>
  <c r="I13" i="14"/>
  <c r="C13" i="14" s="1"/>
  <c r="C32" i="3" l="1"/>
  <c r="C31" i="3"/>
  <c r="C30" i="3"/>
  <c r="F19" i="3"/>
  <c r="F18" i="3"/>
  <c r="G19" i="3"/>
  <c r="H18" i="3"/>
  <c r="I18" i="3"/>
  <c r="J18" i="3"/>
  <c r="J22" i="3" s="1"/>
  <c r="J19" i="3"/>
  <c r="G18" i="3"/>
  <c r="G22" i="3" s="1"/>
  <c r="H19" i="3"/>
  <c r="I19" i="3"/>
  <c r="I22" i="3" l="1"/>
  <c r="H22" i="3"/>
  <c r="F22" i="3"/>
  <c r="F30" i="19" s="1"/>
  <c r="K18" i="3"/>
  <c r="K19" i="3"/>
  <c r="D40" i="19" s="1"/>
  <c r="F33" i="19"/>
  <c r="N33" i="19" s="1"/>
  <c r="I21" i="3"/>
  <c r="F34" i="19"/>
  <c r="N34" i="19" s="1"/>
  <c r="F31" i="19"/>
  <c r="G21" i="3"/>
  <c r="F32" i="19"/>
  <c r="N32" i="19" s="1"/>
  <c r="H21" i="3"/>
  <c r="F21" i="3"/>
  <c r="D41" i="19" l="1"/>
  <c r="K22" i="3"/>
  <c r="N30" i="19"/>
  <c r="F35" i="19"/>
  <c r="N31" i="19"/>
  <c r="K21" i="3"/>
  <c r="N35" i="19" l="1"/>
  <c r="C43" i="10"/>
  <c r="J21" i="3" l="1"/>
  <c r="K25" i="22" l="1"/>
  <c r="K24" i="22"/>
</calcChain>
</file>

<file path=xl/sharedStrings.xml><?xml version="1.0" encoding="utf-8"?>
<sst xmlns="http://schemas.openxmlformats.org/spreadsheetml/2006/main" count="785" uniqueCount="371">
  <si>
    <t>Prevention and Early Intervention (PEI) Summary</t>
  </si>
  <si>
    <t>County:</t>
  </si>
  <si>
    <t>Date:</t>
  </si>
  <si>
    <t>PEI Annual Planning Costs</t>
  </si>
  <si>
    <t>Prior Program Name</t>
  </si>
  <si>
    <t>Medi-Cal FFP</t>
  </si>
  <si>
    <t>1991 Realignment</t>
  </si>
  <si>
    <t>CSS Annual Planning Costs</t>
  </si>
  <si>
    <t>CSS Evaluation Costs</t>
  </si>
  <si>
    <t>Service Category</t>
  </si>
  <si>
    <t>Program Name</t>
  </si>
  <si>
    <t>County</t>
  </si>
  <si>
    <t>Project Name</t>
  </si>
  <si>
    <t>Project Start Date</t>
  </si>
  <si>
    <t>BH Subaccount</t>
  </si>
  <si>
    <t>Other</t>
  </si>
  <si>
    <t>WET Annual Planning Costs</t>
  </si>
  <si>
    <t>WET Evaluation Costs</t>
  </si>
  <si>
    <t>Prior Project Name</t>
  </si>
  <si>
    <t>Project Type</t>
  </si>
  <si>
    <t>Total CFTN Expenditures</t>
  </si>
  <si>
    <t>Funding Category</t>
  </si>
  <si>
    <t>Total Annual Planning Costs</t>
  </si>
  <si>
    <t>Total Evaluation Costs</t>
  </si>
  <si>
    <t>Total Administration</t>
  </si>
  <si>
    <t>TOTAL</t>
  </si>
  <si>
    <t>Transfer from Local Prudent Reserve</t>
  </si>
  <si>
    <t>A</t>
  </si>
  <si>
    <t>MHSA Funds</t>
  </si>
  <si>
    <t>B</t>
  </si>
  <si>
    <t>Other Funds</t>
  </si>
  <si>
    <t>Behavioral Health Subaccount</t>
  </si>
  <si>
    <t>C</t>
  </si>
  <si>
    <t>FFP Revenue Adjustment</t>
  </si>
  <si>
    <t>CSS</t>
  </si>
  <si>
    <t>PEI</t>
  </si>
  <si>
    <t>INN</t>
  </si>
  <si>
    <t>WET</t>
  </si>
  <si>
    <t>CFTN</t>
  </si>
  <si>
    <t>TTACB</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</si>
  <si>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</si>
  <si>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</si>
  <si>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</si>
  <si>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</si>
  <si>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</si>
  <si>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</si>
  <si>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</si>
  <si>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</si>
  <si>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</si>
  <si>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</si>
  <si>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</si>
  <si>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</si>
  <si>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</si>
  <si>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</si>
  <si>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</si>
  <si>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</si>
  <si>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</si>
  <si>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</si>
  <si>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</si>
  <si>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</si>
  <si>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</si>
  <si>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</si>
  <si>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</si>
  <si>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</si>
  <si>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</si>
  <si>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</si>
  <si>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</si>
  <si>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</si>
  <si>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</si>
  <si>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</si>
  <si>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</si>
  <si>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</si>
  <si>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</si>
  <si>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</si>
  <si>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</si>
  <si>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</si>
  <si>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</si>
  <si>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</si>
  <si>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</si>
  <si>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</si>
  <si>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</si>
  <si>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</si>
  <si>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</si>
  <si>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</si>
  <si>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</si>
  <si>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</si>
  <si>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</si>
  <si>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</si>
  <si>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</si>
  <si>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</si>
  <si>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</si>
  <si>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</si>
  <si>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</si>
  <si>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</si>
  <si>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</si>
  <si>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</si>
  <si>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</si>
  <si>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</si>
  <si>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</si>
  <si>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</si>
  <si>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</si>
  <si>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</si>
  <si>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</si>
  <si>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</si>
  <si>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</si>
  <si>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</si>
  <si>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</si>
  <si>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</si>
  <si>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</si>
  <si>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</si>
  <si>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</si>
  <si>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Component</t>
  </si>
  <si>
    <t>Amount</t>
  </si>
  <si>
    <t>Reason</t>
  </si>
  <si>
    <t>Cost Report Reconciliation</t>
  </si>
  <si>
    <t>Cost Report Audit</t>
  </si>
  <si>
    <t>SDMC Chart Audit</t>
  </si>
  <si>
    <t>Local Quality Assurance Audit</t>
  </si>
  <si>
    <t>Error</t>
  </si>
  <si>
    <t>PEI SW</t>
  </si>
  <si>
    <t>WET Regional Partnerships (WET RP)</t>
  </si>
  <si>
    <t>MHSA Housing Program (Unencumbered Funds)</t>
  </si>
  <si>
    <t>TN Evaluation Costs</t>
  </si>
  <si>
    <t>CF Evaluation Costs</t>
  </si>
  <si>
    <t>Name of Preparer:</t>
  </si>
  <si>
    <t>County Code:</t>
  </si>
  <si>
    <t>Address:</t>
  </si>
  <si>
    <t>City:</t>
  </si>
  <si>
    <t>Zip:</t>
  </si>
  <si>
    <t>CSS Administration Costs</t>
  </si>
  <si>
    <t>Funding Type</t>
  </si>
  <si>
    <t>Adjustments Worksheet (MHSA)</t>
  </si>
  <si>
    <t>Access and Linkage</t>
  </si>
  <si>
    <t>PEI Evaluation Costs</t>
  </si>
  <si>
    <t>#</t>
  </si>
  <si>
    <t xml:space="preserve">Community Services and Supports (CSS) Summary  </t>
  </si>
  <si>
    <t>Prevention</t>
  </si>
  <si>
    <t>Early Intervention</t>
  </si>
  <si>
    <t>Workforce Education and Training (WET) Summary</t>
  </si>
  <si>
    <t>Capital Facility Technological Needs (CFTN) Summary</t>
  </si>
  <si>
    <t>CSS Program Expenditures</t>
  </si>
  <si>
    <t>Combined/ Standalone</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</si>
  <si>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</si>
  <si>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</si>
  <si>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</si>
  <si>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</si>
  <si>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</si>
  <si>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</si>
  <si>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</si>
  <si>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</si>
  <si>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</si>
  <si>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</si>
  <si>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</si>
  <si>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</si>
  <si>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</si>
  <si>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</si>
  <si>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</si>
  <si>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</si>
  <si>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</si>
  <si>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</si>
  <si>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</si>
  <si>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</si>
  <si>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</si>
  <si>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</si>
  <si>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</si>
  <si>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PEI Component</t>
  </si>
  <si>
    <t>CSS Component</t>
  </si>
  <si>
    <t>INN Component</t>
  </si>
  <si>
    <t>CSS_Service_Category</t>
  </si>
  <si>
    <t>Info_County_Code</t>
  </si>
  <si>
    <t>Info_Population</t>
  </si>
  <si>
    <t>PEI_Combined_Standalone</t>
  </si>
  <si>
    <t>WET_Funding_Category</t>
  </si>
  <si>
    <t>CFTN_Project_Type</t>
  </si>
  <si>
    <t>WET Program Expenditures</t>
  </si>
  <si>
    <t>CFTN Program Expenditure</t>
  </si>
  <si>
    <t>Capital Facility</t>
  </si>
  <si>
    <t>Technological Need</t>
  </si>
  <si>
    <t>Date</t>
  </si>
  <si>
    <t>Cost Report Stage</t>
  </si>
  <si>
    <t>Audited</t>
  </si>
  <si>
    <t>Settled</t>
  </si>
  <si>
    <t>Initial</t>
  </si>
  <si>
    <t>Fiscal Year</t>
  </si>
  <si>
    <t>Adjustment_Reason</t>
  </si>
  <si>
    <t>County Population:  Over 200,000? (Yes or No)</t>
  </si>
  <si>
    <t>Yes</t>
  </si>
  <si>
    <t>No</t>
  </si>
  <si>
    <t>TN Annual Planning Costs</t>
  </si>
  <si>
    <t>CF Annual Planning Costs</t>
  </si>
  <si>
    <t>Adjustment_MHSA_Component</t>
  </si>
  <si>
    <t>Adjustment to</t>
  </si>
  <si>
    <t>Prudent Reserve</t>
  </si>
  <si>
    <t>Title of Preparer:</t>
  </si>
  <si>
    <t>Preparer Contact Telephone</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</si>
  <si>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</si>
  <si>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</si>
  <si>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</si>
  <si>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</si>
  <si>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</si>
  <si>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</si>
  <si>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</si>
  <si>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</si>
  <si>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</si>
  <si>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</si>
  <si>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</si>
  <si>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</si>
  <si>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</si>
  <si>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</si>
  <si>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</si>
  <si>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</si>
  <si>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</si>
  <si>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Wet Component</t>
  </si>
  <si>
    <t>Other Fund</t>
  </si>
  <si>
    <t>MHSA Fund</t>
  </si>
  <si>
    <t>PEI Funds Transferred to JPA</t>
  </si>
  <si>
    <t>CSS Funds Transferred to CalHFA</t>
  </si>
  <si>
    <t>PEI Expenditure Incurred by JPA</t>
  </si>
  <si>
    <t>CSS Funds Transferred to JPA</t>
  </si>
  <si>
    <t>CSS Expenditure Incurred by JPA</t>
  </si>
  <si>
    <t>Total WET Expenditures (Excluding Transfers to JPA)</t>
  </si>
  <si>
    <t>WET Funds Transferred to JPA</t>
  </si>
  <si>
    <t>WET Expenditure Incurred by JPA</t>
  </si>
  <si>
    <t>Total CSS Expenditures (Excluding Funds Transferred to JPA)</t>
  </si>
  <si>
    <t>CFTN Component</t>
  </si>
  <si>
    <t>CSS Funds Transferred to PR</t>
  </si>
  <si>
    <t>CSS Funds Transferred to WET</t>
  </si>
  <si>
    <t>CSS Funds Transferred to CFTN</t>
  </si>
  <si>
    <t xml:space="preserve">PEI Funds Expended by CalMHSA for PEI SW </t>
  </si>
  <si>
    <t>Total PEI Expenditures (Excluding Transfers and PEI SW)</t>
  </si>
  <si>
    <t>Combined Summary</t>
  </si>
  <si>
    <t>% of PEI Expended on Clients 25 &amp; Under (Standalone and Program Activities in Combined Program)</t>
  </si>
  <si>
    <t>% of PEI Expended on Clients 25 &amp; Under (Combined Summary and Standalone)</t>
  </si>
  <si>
    <t>Percent Expended for Clients 25 and Under, JPA</t>
  </si>
  <si>
    <t>Percent Expended for Clients 25 and Under, All PEI</t>
  </si>
  <si>
    <t>Cost_Report_Stage</t>
  </si>
  <si>
    <t>INN Project Direct</t>
  </si>
  <si>
    <t>Project Direct</t>
  </si>
  <si>
    <t>WET Administration Costs</t>
  </si>
  <si>
    <t>CF Administration</t>
  </si>
  <si>
    <t>TN Administration</t>
  </si>
  <si>
    <t>Information</t>
  </si>
  <si>
    <t>Beginning Balance</t>
  </si>
  <si>
    <t>Adjustment Amount</t>
  </si>
  <si>
    <t>Ending Balance</t>
  </si>
  <si>
    <t>MHSA PEI Fund Expenditures in Program to Clients 25 and Under (calculated from weighted program values) divided by Total MHSA PEI Expenditures</t>
  </si>
  <si>
    <t>D</t>
  </si>
  <si>
    <t>E</t>
  </si>
  <si>
    <t>F</t>
  </si>
  <si>
    <t>H</t>
  </si>
  <si>
    <t>I</t>
  </si>
  <si>
    <t>J</t>
  </si>
  <si>
    <t>K</t>
  </si>
  <si>
    <t>L</t>
  </si>
  <si>
    <t>M</t>
  </si>
  <si>
    <t>N</t>
  </si>
  <si>
    <t>O</t>
  </si>
  <si>
    <t>G</t>
  </si>
  <si>
    <t>Innovation (INN) Summary</t>
  </si>
  <si>
    <t>Annual Mental Health Services Act Revenue and Expenditure Report</t>
  </si>
  <si>
    <t>SECTION ONE</t>
  </si>
  <si>
    <t>SECTION TWO</t>
  </si>
  <si>
    <t>SECTION THREE</t>
  </si>
  <si>
    <t>Project Subtotal</t>
  </si>
  <si>
    <t>• Counties should reflect total (gross) program expenditures for each MHSA program on the MHSA Component Expenditure Worksheets.</t>
  </si>
  <si>
    <t>In general, counties will enter expenditure data in the blue boxes throughout the workbook. Cells shaded gray will require no data entry because it is an excel formula or data is not relevant for that particular cell.</t>
  </si>
  <si>
    <r>
      <rPr>
        <b/>
        <sz val="12"/>
        <color theme="1"/>
        <rFont val="Arial"/>
        <family val="2"/>
      </rPr>
      <t>Step 1:</t>
    </r>
    <r>
      <rPr>
        <sz val="12"/>
        <color theme="1"/>
        <rFont val="Arial"/>
        <family val="2"/>
      </rPr>
      <t xml:space="preserve"> Complete the Information worksheet</t>
    </r>
  </si>
  <si>
    <r>
      <rPr>
        <b/>
        <sz val="12"/>
        <color theme="1"/>
        <rFont val="Arial"/>
        <family val="2"/>
      </rPr>
      <t>Step 2:</t>
    </r>
    <r>
      <rPr>
        <sz val="12"/>
        <color theme="1"/>
        <rFont val="Arial"/>
        <family val="2"/>
      </rPr>
      <t xml:space="preserve"> Complete section one and two of the Component Summary worksheet</t>
    </r>
  </si>
  <si>
    <r>
      <rPr>
        <b/>
        <sz val="12"/>
        <color theme="1"/>
        <rFont val="Arial"/>
        <family val="2"/>
      </rPr>
      <t>Step 3:</t>
    </r>
    <r>
      <rPr>
        <sz val="12"/>
        <color theme="1"/>
        <rFont val="Arial"/>
        <family val="2"/>
      </rPr>
      <t xml:space="preserve"> Complete each component and adjustment worksheet</t>
    </r>
  </si>
  <si>
    <r>
      <rPr>
        <b/>
        <sz val="12"/>
        <color theme="1"/>
        <rFont val="Arial"/>
        <family val="2"/>
      </rPr>
      <t>Step 4:</t>
    </r>
    <r>
      <rPr>
        <sz val="12"/>
        <color theme="1"/>
        <rFont val="Arial"/>
        <family val="2"/>
      </rPr>
      <t xml:space="preserve"> Review the Component Summary worksheet</t>
    </r>
  </si>
  <si>
    <t>For DHCS use only.</t>
  </si>
  <si>
    <t xml:space="preserve">This tab should be hidden when not in use. </t>
  </si>
  <si>
    <t xml:space="preserve">The information provided on the Information worksheet automatically links to worksheets in the ARER.  This worksheet eliminates the redundant entry of county name, code, and date on worksheets. </t>
  </si>
  <si>
    <t xml:space="preserve">Click button to lock or unlock all sheets for editing. </t>
  </si>
  <si>
    <t>Comments</t>
  </si>
  <si>
    <t xml:space="preserve">Component Summary </t>
  </si>
  <si>
    <t>Fiscal Year 2017-18</t>
  </si>
  <si>
    <t>FY 2017-18 Interest Earned on local MHS Fund</t>
  </si>
  <si>
    <t>Grand Total</t>
  </si>
  <si>
    <t>• Counties must report any expenditure that occurred between July 1, 2017 and June 30, 2018, on the appropriate component worksheet.</t>
  </si>
  <si>
    <t xml:space="preserve">• For detailed instructions, see Enclosure 2: Instruction Manual for Fiscal Year 2017-18 of the MHSA Annual Revenue and Expenditure Report. </t>
  </si>
  <si>
    <t xml:space="preserve">• These worksheets are used to report the total expenditures for each MHSA-funded program. Expenditures should be recognized in the period that the fund liability is incurred. (Accounting Standards and Procedures for Counties, State Controller’s Office (SCO), February 2018). </t>
  </si>
  <si>
    <t xml:space="preserve">ARER Instructions </t>
  </si>
  <si>
    <t>Total CSS Expenditures (Excluding Funds Transferred)</t>
  </si>
  <si>
    <t>Transfers</t>
  </si>
  <si>
    <t>Interest Earned on local MHS Fund</t>
  </si>
  <si>
    <t>Interest Revenue</t>
  </si>
  <si>
    <t>Total MSHA (Including Interest)</t>
  </si>
  <si>
    <t>MHSA Funds (Including Interest)</t>
  </si>
  <si>
    <t>WET RP and MHSA HP Summary</t>
  </si>
  <si>
    <t>FY 2016-17</t>
  </si>
  <si>
    <t>FY 2015-16</t>
  </si>
  <si>
    <t>FY 2014-15</t>
  </si>
  <si>
    <t>FY 2013-14</t>
  </si>
  <si>
    <t>FY 2012-13</t>
  </si>
  <si>
    <t>FY 2011-12</t>
  </si>
  <si>
    <t>FY 2010-11</t>
  </si>
  <si>
    <t>FY 2009-10</t>
  </si>
  <si>
    <t>MHSA_Adjustment_FY</t>
  </si>
  <si>
    <t>FFP_Adjustment_FY</t>
  </si>
  <si>
    <t>Total MHSA (Including Interest)</t>
  </si>
  <si>
    <t xml:space="preserve"> WET RP, HP Component</t>
  </si>
  <si>
    <t>SECTION 3: Transfers to Prudent Reserve, WET or CFTN</t>
  </si>
  <si>
    <t>SECTION 4: Program Expenditures and Sources of Funding 2017-18</t>
  </si>
  <si>
    <t>SECTION 2: Transfers from Prudent Reserve and Interest Earned</t>
  </si>
  <si>
    <r>
      <rPr>
        <b/>
        <sz val="12"/>
        <color theme="1"/>
        <rFont val="Arial"/>
        <family val="2"/>
      </rPr>
      <t xml:space="preserve">Section three and four: </t>
    </r>
    <r>
      <rPr>
        <sz val="12"/>
        <color theme="1"/>
        <rFont val="Arial"/>
        <family val="2"/>
      </rPr>
      <t>These sections are linked to the remaining component worksheets and will auto populate as the county completes each individual worksheet.</t>
    </r>
  </si>
  <si>
    <t>Local Prudent Reserve Beginning Balance</t>
  </si>
  <si>
    <t>January 1, 2017 and 2018</t>
  </si>
  <si>
    <t>SECTION 1: Interest and Prudent Reserve</t>
  </si>
  <si>
    <t>SECTION 5: MHSA Planning Costs</t>
  </si>
  <si>
    <t>Version 7/1/2018</t>
  </si>
  <si>
    <r>
      <rPr>
        <b/>
        <sz val="12"/>
        <color theme="1"/>
        <rFont val="Arial"/>
        <family val="2"/>
      </rPr>
      <t>Section one:</t>
    </r>
    <r>
      <rPr>
        <sz val="12"/>
        <color theme="1"/>
        <rFont val="Arial"/>
        <family val="2"/>
      </rPr>
      <t xml:space="preserve"> Enter the balance of Prudent Reserve and the Interest earned on the Local Mental Health Fund. Interest earned on local MHS fund is to be reported in total.  </t>
    </r>
  </si>
  <si>
    <t>Local Prudent Reserve Ending Balance</t>
  </si>
  <si>
    <t>Check</t>
  </si>
  <si>
    <t>INN Funds Transferred to JPA</t>
  </si>
  <si>
    <t>INN Expenditure Incurred by JPA</t>
  </si>
  <si>
    <t>Total Innovation Expenditures  (Excluding Transfers to JPA)</t>
  </si>
  <si>
    <t>Claremont</t>
  </si>
  <si>
    <t>La Verne</t>
  </si>
  <si>
    <t>Pomona</t>
  </si>
  <si>
    <r>
      <t xml:space="preserve">Counties should </t>
    </r>
    <r>
      <rPr>
        <b/>
        <sz val="12"/>
        <color theme="1"/>
        <rFont val="Arial"/>
        <family val="2"/>
      </rPr>
      <t>verify that each section of the Component Summary</t>
    </r>
    <r>
      <rPr>
        <sz val="12"/>
        <color theme="1"/>
        <rFont val="Arial"/>
        <family val="2"/>
      </rPr>
      <t xml:space="preserve"> worksheet accurately reflect the expenditures reported on the component and adjustment worksheets.</t>
    </r>
  </si>
  <si>
    <r>
      <t>Section two:</t>
    </r>
    <r>
      <rPr>
        <sz val="12"/>
        <color theme="1"/>
        <rFont val="Arial"/>
        <family val="2"/>
      </rPr>
      <t xml:space="preserve"> Enter the component revenue received from prudent reserve transfers. Additionally, the worksheet is set up to distribute the interest reported in section one across CSS, PEI, and INN components according to 76%, 19% and 5%.</t>
    </r>
  </si>
  <si>
    <t>Weaverville</t>
  </si>
  <si>
    <t>1450 Main Street</t>
  </si>
  <si>
    <t>Rachaya Hall</t>
  </si>
  <si>
    <t>Accountant I</t>
  </si>
  <si>
    <t>rhall@trinitycounty-ca.gov</t>
  </si>
  <si>
    <t>530-623-8284</t>
  </si>
  <si>
    <t>Integrated FSP Program</t>
  </si>
  <si>
    <t>Integrated Non FSP Program</t>
  </si>
  <si>
    <t>MV Unified Schl</t>
  </si>
  <si>
    <t>So. Trinity JUSD</t>
  </si>
  <si>
    <t>TCEO</t>
  </si>
  <si>
    <t>Probation</t>
  </si>
  <si>
    <t>Clinic Activities</t>
  </si>
  <si>
    <t>Intergrated Crisis Services</t>
  </si>
  <si>
    <t>Count</t>
  </si>
  <si>
    <t>%</t>
  </si>
  <si>
    <t>Total</t>
  </si>
  <si>
    <t>80-84</t>
  </si>
  <si>
    <t>0-4</t>
  </si>
  <si>
    <t>75-79</t>
  </si>
  <si>
    <t>70-74</t>
  </si>
  <si>
    <t>67-69</t>
  </si>
  <si>
    <t>65-66</t>
  </si>
  <si>
    <t>62-64</t>
  </si>
  <si>
    <t>60-61</t>
  </si>
  <si>
    <t>55-59</t>
  </si>
  <si>
    <t>50-54</t>
  </si>
  <si>
    <t>45-49</t>
  </si>
  <si>
    <t>40-44</t>
  </si>
  <si>
    <t>35-39</t>
  </si>
  <si>
    <t>30-34</t>
  </si>
  <si>
    <t>25-29</t>
  </si>
  <si>
    <t>22-24</t>
  </si>
  <si>
    <t>18-19</t>
  </si>
  <si>
    <t>15-17</t>
  </si>
  <si>
    <t>10-14</t>
  </si>
  <si>
    <t>5-9</t>
  </si>
  <si>
    <t>85+</t>
  </si>
  <si>
    <t>Age</t>
  </si>
  <si>
    <t>Age under25</t>
  </si>
  <si>
    <t>MHSA Cordinator</t>
  </si>
  <si>
    <t>Crisis and Hospitalization Intervention</t>
  </si>
  <si>
    <t xml:space="preserve">Wellness Center and Outreach &amp; Engagement Activities </t>
  </si>
  <si>
    <t>Integrated PEI</t>
  </si>
  <si>
    <t>Mountain Valley Link Center</t>
  </si>
  <si>
    <t>Southern Trinity School Counselor</t>
  </si>
  <si>
    <t>Trinity Office of Ed PEI Counselor</t>
  </si>
  <si>
    <t>Juvenile Probation Program</t>
  </si>
  <si>
    <t>Cedar Home Respite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</si>
</sst>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5"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2"/>
      <name val="Calibri"/>
      <family val="2"/>
      <scheme val="minor"/>
    </font>
    <font>
      <sz val="14"/>
      <name val="Arial"/>
      <family val="2"/>
    </font>
    <font>
      <sz val="11"/>
      <color theme="0"/>
      <name val="Calibri"/>
      <family val="2"/>
      <scheme val="minor"/>
    </font>
    <font>
      <sz val="12"/>
      <color theme="0"/>
      <name val="Arial"/>
      <family val="2"/>
    </font>
    <font>
      <sz val="11"/>
      <color rgb="FFFF0000"/>
      <name val="Calibri"/>
      <family val="2"/>
      <scheme val="minor"/>
    </font>
    <font>
      <sz val="11"/>
      <color rgb="FF000000"/>
      <name val="Calibri"/>
      <family val="2"/>
    </font>
    <font>
      <b/>
      <sz val="12"/>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5" tint="0.59999389629810485"/>
        <bgColor indexed="64"/>
      </patternFill>
    </fill>
  </fills>
  <borders count="40">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rgb="FF0000FF"/>
      </right>
      <top style="thin">
        <color rgb="FF0000FF"/>
      </top>
      <bottom style="thin">
        <color indexed="64"/>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style="thin">
        <color rgb="FF0000FF"/>
      </left>
      <right/>
      <top/>
      <bottom style="thin">
        <color rgb="FF0000FF"/>
      </bottom>
      <diagonal/>
    </border>
    <border>
      <left/>
      <right/>
      <top/>
      <bottom style="thin">
        <color rgb="FF0000FF"/>
      </bottom>
      <diagonal/>
    </border>
    <border>
      <left style="thin">
        <color auto="1"/>
      </left>
      <right/>
      <top style="thin">
        <color rgb="FF0000FF"/>
      </top>
      <bottom style="thin">
        <color indexed="64"/>
      </bottom>
      <diagonal/>
    </border>
    <border>
      <left style="thin">
        <color rgb="FF0000FF"/>
      </left>
      <right style="thin">
        <color rgb="FF0000FF"/>
      </right>
      <top style="thin">
        <color rgb="FF0000FF"/>
      </top>
      <bottom/>
      <diagonal/>
    </border>
    <border>
      <left style="thin">
        <color rgb="FF0000FF"/>
      </left>
      <right/>
      <top style="thin">
        <color rgb="FF0000FF"/>
      </top>
      <bottom style="thin">
        <color indexed="64"/>
      </bottom>
      <diagonal/>
    </border>
    <border>
      <left/>
      <right style="thin">
        <color rgb="FF0000FF"/>
      </right>
      <top style="thin">
        <color rgb="FF0000FF"/>
      </top>
      <bottom/>
      <diagonal/>
    </border>
    <border>
      <left style="thin">
        <color rgb="FF0000FF"/>
      </left>
      <right style="thin">
        <color indexed="64"/>
      </right>
      <top style="thin">
        <color rgb="FF0000FF"/>
      </top>
      <bottom/>
      <diagonal/>
    </border>
  </borders>
  <cellStyleXfs count="8">
    <xf numFmtId="0" fontId="0" fillId="0" borderId="0"/>
    <xf numFmtId="9" fontId="18" fillId="0" borderId="0" applyFont="0" applyFill="0" applyBorder="0" applyAlignment="0" applyProtection="0"/>
    <xf numFmtId="0" fontId="20" fillId="0" borderId="0"/>
    <xf numFmtId="0" fontId="22" fillId="0" borderId="0"/>
    <xf numFmtId="0" fontId="23" fillId="0" borderId="0" applyNumberFormat="0" applyFill="0" applyBorder="0" applyAlignment="0" applyProtection="0"/>
    <xf numFmtId="0" fontId="21" fillId="0" borderId="0"/>
    <xf numFmtId="0" fontId="18" fillId="0" borderId="0"/>
    <xf numFmtId="44" fontId="18" fillId="0" borderId="0" applyFont="0" applyFill="0" applyBorder="0" applyAlignment="0" applyProtection="0"/>
  </cellStyleXfs>
  <cellXfs count="482">
    <xf numFmtId="0" fontId="0" fillId="0" borderId="0" xfId="0"/>
    <xf numFmtId="0" fontId="19" fillId="0" borderId="0" xfId="0" applyFont="1" applyBorder="1" applyAlignment="1" applyProtection="1">
      <alignment vertical="center"/>
    </xf>
    <xf numFmtId="0" fontId="27" fillId="0" borderId="0" xfId="0" applyFont="1" applyFill="1" applyProtection="1"/>
    <xf numFmtId="0" fontId="19" fillId="0" borderId="0" xfId="0" applyFont="1" applyFill="1" applyBorder="1" applyAlignment="1" applyProtection="1">
      <alignment horizontal="left"/>
    </xf>
    <xf numFmtId="0" fontId="19" fillId="0" borderId="0" xfId="0" applyFont="1" applyFill="1" applyBorder="1" applyAlignment="1" applyProtection="1">
      <alignment horizontal="left" wrapText="1"/>
    </xf>
    <xf numFmtId="0" fontId="19" fillId="0" borderId="0" xfId="0" applyFont="1" applyFill="1" applyBorder="1" applyAlignment="1" applyProtection="1"/>
    <xf numFmtId="0" fontId="19" fillId="0" borderId="0" xfId="0" applyFont="1" applyFill="1" applyBorder="1" applyAlignment="1" applyProtection="1">
      <alignment horizontal="center"/>
    </xf>
    <xf numFmtId="164" fontId="19" fillId="2" borderId="4" xfId="0" applyNumberFormat="1" applyFont="1" applyFill="1" applyBorder="1" applyProtection="1"/>
    <xf numFmtId="164" fontId="26" fillId="2" borderId="4" xfId="0" applyNumberFormat="1" applyFont="1" applyFill="1" applyBorder="1" applyProtection="1"/>
    <xf numFmtId="0" fontId="29" fillId="2" borderId="4" xfId="0" applyFont="1" applyFill="1" applyBorder="1" applyAlignment="1" applyProtection="1">
      <alignment horizontal="center"/>
    </xf>
    <xf numFmtId="10" fontId="19" fillId="2" borderId="21" xfId="1" applyNumberFormat="1" applyFont="1" applyFill="1" applyBorder="1" applyAlignment="1" applyProtection="1">
      <alignment horizontal="center"/>
    </xf>
    <xf numFmtId="0" fontId="19" fillId="0" borderId="0" xfId="0" applyFont="1" applyFill="1" applyBorder="1" applyAlignment="1" applyProtection="1">
      <alignment wrapText="1"/>
    </xf>
    <xf numFmtId="0" fontId="19" fillId="0" borderId="0" xfId="0" applyFont="1" applyFill="1" applyBorder="1" applyAlignment="1" applyProtection="1">
      <alignment horizontal="center" wrapText="1"/>
    </xf>
    <xf numFmtId="0" fontId="19" fillId="0" borderId="0" xfId="0" applyFont="1" applyFill="1" applyBorder="1" applyAlignment="1" applyProtection="1">
      <alignment vertical="top" wrapText="1"/>
    </xf>
    <xf numFmtId="0" fontId="19" fillId="0" borderId="0" xfId="0" applyFont="1" applyFill="1" applyBorder="1" applyAlignment="1" applyProtection="1">
      <alignment horizontal="center" vertical="top" wrapText="1"/>
    </xf>
    <xf numFmtId="0" fontId="26" fillId="0" borderId="0" xfId="0" applyFont="1" applyFill="1" applyBorder="1" applyProtection="1"/>
    <xf numFmtId="0" fontId="29" fillId="0" borderId="0" xfId="0" applyFont="1" applyFill="1" applyBorder="1" applyAlignment="1" applyProtection="1">
      <alignment horizontal="left"/>
    </xf>
    <xf numFmtId="0" fontId="19" fillId="0" borderId="4" xfId="0" applyFont="1" applyFill="1" applyBorder="1" applyAlignment="1" applyProtection="1">
      <alignment horizontal="center" vertical="center" wrapText="1"/>
    </xf>
    <xf numFmtId="164" fontId="29" fillId="2" borderId="4" xfId="0" applyNumberFormat="1" applyFont="1" applyFill="1" applyBorder="1" applyAlignment="1" applyProtection="1"/>
    <xf numFmtId="164" fontId="29" fillId="2" borderId="4" xfId="0" applyNumberFormat="1" applyFont="1" applyFill="1" applyBorder="1" applyAlignment="1" applyProtection="1">
      <alignment horizontal="right" wrapText="1"/>
    </xf>
    <xf numFmtId="164" fontId="29" fillId="2" borderId="4" xfId="0" applyNumberFormat="1" applyFont="1" applyFill="1" applyBorder="1" applyAlignment="1" applyProtection="1">
      <alignment horizontal="right"/>
    </xf>
    <xf numFmtId="0" fontId="19" fillId="0" borderId="4" xfId="0" applyFont="1" applyFill="1" applyBorder="1" applyAlignment="1" applyProtection="1">
      <alignment horizontal="center" vertical="center"/>
    </xf>
    <xf numFmtId="0" fontId="26" fillId="2" borderId="4" xfId="0" applyNumberFormat="1" applyFont="1" applyFill="1" applyBorder="1" applyAlignment="1" applyProtection="1">
      <alignment horizontal="center"/>
    </xf>
    <xf numFmtId="14" fontId="26" fillId="2" borderId="4" xfId="0" applyNumberFormat="1" applyFont="1" applyFill="1" applyBorder="1" applyProtection="1"/>
    <xf numFmtId="0" fontId="29" fillId="0" borderId="4" xfId="0" applyFont="1" applyFill="1" applyBorder="1" applyAlignment="1" applyProtection="1">
      <alignment horizontal="center"/>
    </xf>
    <xf numFmtId="0" fontId="29" fillId="0" borderId="4" xfId="0" applyFont="1" applyFill="1" applyBorder="1" applyAlignment="1" applyProtection="1">
      <alignment horizontal="center" wrapText="1"/>
    </xf>
    <xf numFmtId="0" fontId="26" fillId="0" borderId="0" xfId="0" applyFont="1" applyBorder="1" applyAlignment="1" applyProtection="1"/>
    <xf numFmtId="0" fontId="19" fillId="0" borderId="22" xfId="0" applyFont="1" applyFill="1" applyBorder="1" applyAlignment="1" applyProtection="1">
      <alignment horizontal="center" vertical="center" wrapText="1"/>
    </xf>
    <xf numFmtId="164" fontId="29" fillId="2" borderId="3" xfId="0" applyNumberFormat="1" applyFont="1" applyFill="1" applyBorder="1" applyAlignment="1" applyProtection="1">
      <alignment horizontal="right" wrapText="1"/>
    </xf>
    <xf numFmtId="164" fontId="29" fillId="0" borderId="19" xfId="0" applyNumberFormat="1" applyFont="1" applyFill="1" applyBorder="1" applyAlignment="1" applyProtection="1">
      <alignment horizontal="right" wrapText="1"/>
      <protection locked="0"/>
    </xf>
    <xf numFmtId="0" fontId="26" fillId="0" borderId="22" xfId="0" applyFont="1" applyFill="1" applyBorder="1" applyAlignment="1" applyProtection="1">
      <alignment horizontal="center" vertical="center" wrapText="1"/>
    </xf>
    <xf numFmtId="9" fontId="19" fillId="0" borderId="22" xfId="1"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xf>
    <xf numFmtId="14" fontId="26" fillId="2" borderId="22" xfId="0" applyNumberFormat="1" applyFont="1" applyFill="1" applyBorder="1" applyProtection="1"/>
    <xf numFmtId="164" fontId="26" fillId="2" borderId="22" xfId="0" applyNumberFormat="1" applyFont="1" applyFill="1" applyBorder="1" applyProtection="1"/>
    <xf numFmtId="164" fontId="26" fillId="2" borderId="2" xfId="0" applyNumberFormat="1" applyFont="1" applyFill="1" applyBorder="1" applyProtection="1"/>
    <xf numFmtId="164" fontId="26" fillId="2" borderId="3" xfId="0" applyNumberFormat="1" applyFont="1" applyFill="1" applyBorder="1" applyProtection="1"/>
    <xf numFmtId="0" fontId="27" fillId="0" borderId="0" xfId="0" applyFont="1"/>
    <xf numFmtId="14" fontId="29" fillId="2" borderId="4" xfId="0" applyNumberFormat="1" applyFont="1" applyFill="1" applyBorder="1" applyAlignment="1" applyProtection="1">
      <alignment horizontal="center"/>
    </xf>
    <xf numFmtId="0" fontId="29" fillId="2" borderId="4" xfId="0" applyFont="1" applyFill="1" applyBorder="1" applyAlignment="1" applyProtection="1">
      <alignment horizontal="left"/>
    </xf>
    <xf numFmtId="0" fontId="19" fillId="0" borderId="0" xfId="0" applyFont="1" applyFill="1" applyBorder="1" applyAlignment="1" applyProtection="1">
      <alignment vertical="center"/>
    </xf>
    <xf numFmtId="0" fontId="19" fillId="0" borderId="25" xfId="0" applyFont="1" applyFill="1" applyBorder="1" applyAlignment="1" applyProtection="1">
      <alignment horizontal="center"/>
    </xf>
    <xf numFmtId="0" fontId="19" fillId="0" borderId="25" xfId="0" applyFont="1" applyFill="1" applyBorder="1" applyAlignment="1" applyProtection="1">
      <alignment horizontal="center" wrapText="1"/>
    </xf>
    <xf numFmtId="164" fontId="19" fillId="2" borderId="16" xfId="0" applyNumberFormat="1" applyFont="1" applyFill="1" applyBorder="1" applyProtection="1"/>
    <xf numFmtId="0" fontId="19" fillId="0" borderId="20" xfId="0" applyFont="1" applyFill="1" applyBorder="1" applyAlignment="1" applyProtection="1">
      <alignment horizontal="center" vertical="center" wrapText="1"/>
    </xf>
    <xf numFmtId="164" fontId="29" fillId="0" borderId="24" xfId="0" applyNumberFormat="1" applyFont="1" applyFill="1" applyBorder="1" applyAlignment="1" applyProtection="1">
      <alignment horizontal="right" wrapText="1"/>
      <protection locked="0"/>
    </xf>
    <xf numFmtId="164" fontId="29" fillId="2" borderId="18" xfId="0" applyNumberFormat="1" applyFont="1" applyFill="1" applyBorder="1" applyAlignment="1" applyProtection="1">
      <alignment horizontal="right" wrapText="1"/>
    </xf>
    <xf numFmtId="164" fontId="29" fillId="2" borderId="16" xfId="0" applyNumberFormat="1" applyFont="1" applyFill="1" applyBorder="1" applyAlignment="1" applyProtection="1">
      <alignment horizontal="right" wrapText="1"/>
    </xf>
    <xf numFmtId="164" fontId="29" fillId="2" borderId="16" xfId="0" applyNumberFormat="1" applyFont="1" applyFill="1" applyBorder="1" applyAlignment="1" applyProtection="1"/>
    <xf numFmtId="9" fontId="19" fillId="0" borderId="20" xfId="1" applyFont="1" applyFill="1" applyBorder="1" applyAlignment="1" applyProtection="1">
      <alignment horizontal="center" vertical="center" wrapText="1"/>
    </xf>
    <xf numFmtId="164" fontId="26" fillId="2" borderId="17" xfId="0" applyNumberFormat="1" applyFont="1" applyFill="1" applyBorder="1" applyProtection="1"/>
    <xf numFmtId="164" fontId="26" fillId="2" borderId="18" xfId="0" applyNumberFormat="1" applyFont="1" applyFill="1" applyBorder="1" applyProtection="1"/>
    <xf numFmtId="0" fontId="26" fillId="0" borderId="0" xfId="0" applyFont="1"/>
    <xf numFmtId="0" fontId="24" fillId="0" borderId="0" xfId="0" applyFont="1" applyFill="1" applyBorder="1" applyAlignment="1" applyProtection="1">
      <alignment vertical="center"/>
    </xf>
    <xf numFmtId="0" fontId="25" fillId="0" borderId="0" xfId="0" applyFont="1" applyFill="1" applyProtection="1"/>
    <xf numFmtId="0" fontId="19" fillId="0" borderId="25" xfId="0" applyFont="1" applyFill="1" applyBorder="1" applyAlignment="1" applyProtection="1">
      <alignment horizontal="left"/>
    </xf>
    <xf numFmtId="9" fontId="19" fillId="0" borderId="4" xfId="1" applyFont="1" applyFill="1" applyBorder="1" applyAlignment="1" applyProtection="1">
      <alignment horizontal="center" vertical="center" wrapText="1"/>
    </xf>
    <xf numFmtId="164" fontId="19" fillId="0" borderId="0" xfId="0" applyNumberFormat="1" applyFont="1" applyFill="1" applyBorder="1" applyProtection="1"/>
    <xf numFmtId="0" fontId="26" fillId="0" borderId="25" xfId="0" applyFont="1" applyBorder="1" applyProtection="1"/>
    <xf numFmtId="0" fontId="26" fillId="0" borderId="0" xfId="0" applyFont="1" applyBorder="1" applyProtection="1"/>
    <xf numFmtId="9" fontId="19" fillId="0" borderId="0" xfId="1" applyFont="1" applyFill="1" applyBorder="1" applyProtection="1"/>
    <xf numFmtId="9" fontId="19" fillId="0" borderId="25" xfId="1" applyFont="1" applyFill="1" applyBorder="1" applyProtection="1"/>
    <xf numFmtId="0" fontId="19" fillId="0" borderId="21" xfId="1" applyNumberFormat="1" applyFont="1" applyFill="1" applyBorder="1" applyAlignment="1" applyProtection="1">
      <alignment horizontal="center" vertical="center" wrapText="1"/>
    </xf>
    <xf numFmtId="0" fontId="19" fillId="0" borderId="4" xfId="1" applyNumberFormat="1" applyFont="1" applyFill="1" applyBorder="1" applyAlignment="1" applyProtection="1">
      <alignment horizontal="center" vertical="center" wrapText="1"/>
    </xf>
    <xf numFmtId="0" fontId="19" fillId="0" borderId="22" xfId="1" applyNumberFormat="1" applyFont="1" applyFill="1" applyBorder="1" applyAlignment="1" applyProtection="1">
      <alignment horizontal="center" vertical="center" wrapText="1"/>
    </xf>
    <xf numFmtId="0" fontId="19" fillId="0" borderId="20" xfId="1" applyNumberFormat="1" applyFont="1" applyFill="1" applyBorder="1" applyAlignment="1" applyProtection="1">
      <alignment horizontal="center" vertical="center" wrapText="1"/>
    </xf>
    <xf numFmtId="0" fontId="28" fillId="0" borderId="0" xfId="4" applyFont="1" applyBorder="1" applyAlignment="1" applyProtection="1"/>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0" fontId="29" fillId="0" borderId="25" xfId="0" applyFont="1" applyFill="1" applyBorder="1" applyAlignment="1" applyProtection="1">
      <alignment horizontal="left"/>
    </xf>
    <xf numFmtId="164" fontId="19" fillId="0" borderId="0" xfId="0" applyNumberFormat="1" applyFont="1" applyFill="1" applyBorder="1" applyAlignment="1" applyProtection="1"/>
    <xf numFmtId="164" fontId="19" fillId="0" borderId="25" xfId="0" applyNumberFormat="1" applyFont="1" applyFill="1" applyBorder="1" applyAlignment="1" applyProtection="1"/>
    <xf numFmtId="164" fontId="29" fillId="0" borderId="4" xfId="0" applyNumberFormat="1" applyFont="1" applyFill="1" applyBorder="1" applyAlignment="1" applyProtection="1">
      <alignment horizontal="center"/>
    </xf>
    <xf numFmtId="0" fontId="19" fillId="0" borderId="25" xfId="0" applyFont="1" applyFill="1" applyBorder="1" applyAlignment="1" applyProtection="1">
      <alignment horizontal="left" wrapText="1"/>
    </xf>
    <xf numFmtId="164" fontId="19" fillId="0" borderId="25" xfId="0" applyNumberFormat="1" applyFont="1" applyFill="1" applyBorder="1" applyAlignment="1" applyProtection="1">
      <alignment horizontal="center"/>
    </xf>
    <xf numFmtId="164" fontId="19" fillId="0" borderId="0" xfId="0" applyNumberFormat="1" applyFont="1" applyFill="1" applyBorder="1" applyAlignment="1" applyProtection="1">
      <alignment horizontal="center"/>
    </xf>
    <xf numFmtId="0" fontId="26" fillId="0" borderId="4"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4" xfId="0" applyFont="1" applyBorder="1" applyAlignment="1" applyProtection="1">
      <alignment horizontal="center" vertical="center" wrapText="1"/>
    </xf>
    <xf numFmtId="10" fontId="19" fillId="0" borderId="19" xfId="0" applyNumberFormat="1" applyFont="1" applyFill="1" applyBorder="1" applyAlignment="1" applyProtection="1">
      <alignment horizontal="center"/>
      <protection locked="0"/>
    </xf>
    <xf numFmtId="14" fontId="29" fillId="0" borderId="0" xfId="0" applyNumberFormat="1" applyFont="1" applyFill="1" applyBorder="1" applyAlignment="1" applyProtection="1">
      <alignment horizontal="left"/>
    </xf>
    <xf numFmtId="14" fontId="29" fillId="0" borderId="25" xfId="0" applyNumberFormat="1" applyFont="1" applyFill="1" applyBorder="1" applyAlignment="1" applyProtection="1">
      <alignment horizontal="left"/>
    </xf>
    <xf numFmtId="0" fontId="19" fillId="0" borderId="25" xfId="0" applyFont="1" applyFill="1" applyBorder="1" applyAlignment="1" applyProtection="1"/>
    <xf numFmtId="0" fontId="19" fillId="0" borderId="0" xfId="0" applyFont="1" applyBorder="1" applyAlignment="1" applyProtection="1">
      <alignment vertical="center" wrapText="1"/>
    </xf>
    <xf numFmtId="0" fontId="29" fillId="0" borderId="4" xfId="0" applyFont="1" applyFill="1" applyBorder="1" applyAlignment="1" applyProtection="1"/>
    <xf numFmtId="164" fontId="29" fillId="0" borderId="0" xfId="0" applyNumberFormat="1" applyFont="1" applyFill="1" applyBorder="1" applyProtection="1"/>
    <xf numFmtId="0" fontId="26" fillId="0" borderId="0" xfId="0" applyFont="1" applyBorder="1" applyAlignment="1" applyProtection="1">
      <alignment horizontal="center"/>
    </xf>
    <xf numFmtId="0" fontId="26" fillId="0" borderId="25" xfId="0" applyFont="1" applyBorder="1" applyAlignment="1" applyProtection="1">
      <alignment horizontal="center"/>
    </xf>
    <xf numFmtId="0" fontId="29" fillId="0" borderId="22" xfId="0" applyFont="1" applyFill="1" applyBorder="1" applyAlignment="1" applyProtection="1">
      <alignment horizontal="center"/>
    </xf>
    <xf numFmtId="0" fontId="19" fillId="0" borderId="0" xfId="0" applyFont="1" applyFill="1" applyBorder="1" applyAlignment="1" applyProtection="1">
      <alignment horizontal="left" vertical="center"/>
    </xf>
    <xf numFmtId="14" fontId="29" fillId="0" borderId="0" xfId="0" applyNumberFormat="1" applyFont="1" applyFill="1" applyBorder="1" applyAlignment="1" applyProtection="1">
      <alignment horizontal="center"/>
    </xf>
    <xf numFmtId="164" fontId="29" fillId="2" borderId="16" xfId="0" applyNumberFormat="1" applyFont="1" applyFill="1" applyBorder="1" applyProtection="1"/>
    <xf numFmtId="164" fontId="29" fillId="0" borderId="19" xfId="0" applyNumberFormat="1" applyFont="1" applyFill="1" applyBorder="1" applyProtection="1">
      <protection locked="0"/>
    </xf>
    <xf numFmtId="0" fontId="19" fillId="0" borderId="0" xfId="0" applyFont="1" applyFill="1" applyBorder="1" applyAlignment="1" applyProtection="1">
      <alignment horizontal="center" vertical="center"/>
    </xf>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19" fillId="0" borderId="4" xfId="0" applyFont="1" applyFill="1" applyBorder="1" applyAlignment="1" applyProtection="1"/>
    <xf numFmtId="0" fontId="17" fillId="0" borderId="0" xfId="0" applyFont="1" applyProtection="1"/>
    <xf numFmtId="0" fontId="17" fillId="0" borderId="0" xfId="0" applyFont="1"/>
    <xf numFmtId="0" fontId="17" fillId="0" borderId="4" xfId="0" applyFont="1" applyBorder="1" applyAlignment="1" applyProtection="1">
      <alignment horizontal="center"/>
    </xf>
    <xf numFmtId="0" fontId="17" fillId="0" borderId="21" xfId="0" applyFont="1" applyBorder="1" applyAlignment="1" applyProtection="1">
      <alignment horizontal="left" vertical="center"/>
    </xf>
    <xf numFmtId="0" fontId="17" fillId="0" borderId="4" xfId="0" applyFont="1" applyBorder="1" applyAlignment="1" applyProtection="1">
      <alignment horizontal="left" vertical="center"/>
    </xf>
    <xf numFmtId="166" fontId="17" fillId="2" borderId="2" xfId="0" applyNumberFormat="1" applyFont="1" applyFill="1" applyBorder="1" applyAlignment="1" applyProtection="1">
      <alignment horizontal="left" vertical="center"/>
    </xf>
    <xf numFmtId="0" fontId="17" fillId="0" borderId="4" xfId="0" applyFont="1" applyBorder="1" applyAlignment="1" applyProtection="1">
      <alignment horizontal="left" vertical="center" wrapText="1"/>
    </xf>
    <xf numFmtId="0" fontId="17" fillId="2" borderId="2" xfId="0" applyFont="1" applyFill="1" applyBorder="1" applyAlignment="1" applyProtection="1">
      <alignment horizontal="left" vertical="center"/>
    </xf>
    <xf numFmtId="0" fontId="17" fillId="0" borderId="19" xfId="0" applyFont="1" applyBorder="1" applyProtection="1">
      <protection locked="0"/>
    </xf>
    <xf numFmtId="0" fontId="17" fillId="0" borderId="0" xfId="0" applyFont="1" applyBorder="1" applyProtection="1"/>
    <xf numFmtId="14" fontId="17" fillId="2" borderId="4" xfId="0" applyNumberFormat="1" applyFont="1" applyFill="1" applyBorder="1" applyAlignment="1" applyProtection="1">
      <alignment horizontal="center"/>
    </xf>
    <xf numFmtId="0" fontId="17" fillId="0" borderId="0" xfId="0" applyFont="1" applyFill="1" applyBorder="1" applyProtection="1"/>
    <xf numFmtId="14" fontId="17" fillId="0" borderId="0" xfId="0" applyNumberFormat="1" applyFont="1" applyFill="1" applyBorder="1" applyAlignment="1" applyProtection="1">
      <alignment horizontal="center"/>
    </xf>
    <xf numFmtId="0" fontId="17" fillId="0" borderId="25" xfId="0" applyFont="1" applyBorder="1" applyProtection="1"/>
    <xf numFmtId="14" fontId="17" fillId="0" borderId="25" xfId="0" applyNumberFormat="1" applyFont="1" applyFill="1" applyBorder="1" applyAlignment="1" applyProtection="1">
      <alignment horizontal="center"/>
    </xf>
    <xf numFmtId="0" fontId="17" fillId="0" borderId="25" xfId="0" applyFont="1" applyFill="1" applyBorder="1" applyProtection="1"/>
    <xf numFmtId="0" fontId="17" fillId="0" borderId="22" xfId="0" applyFont="1" applyBorder="1" applyAlignment="1" applyProtection="1">
      <alignment horizontal="center"/>
    </xf>
    <xf numFmtId="164" fontId="17" fillId="0" borderId="19" xfId="0" applyNumberFormat="1" applyFont="1" applyFill="1" applyBorder="1" applyProtection="1">
      <protection locked="0"/>
    </xf>
    <xf numFmtId="164" fontId="17" fillId="0" borderId="19" xfId="0" applyNumberFormat="1" applyFont="1" applyBorder="1" applyProtection="1">
      <protection locked="0"/>
    </xf>
    <xf numFmtId="164" fontId="17" fillId="2" borderId="16" xfId="0" applyNumberFormat="1" applyFont="1" applyFill="1" applyBorder="1" applyProtection="1"/>
    <xf numFmtId="164" fontId="17" fillId="2" borderId="4" xfId="0" applyNumberFormat="1" applyFont="1" applyFill="1" applyBorder="1" applyProtection="1"/>
    <xf numFmtId="164" fontId="17" fillId="0" borderId="24" xfId="0" applyNumberFormat="1" applyFont="1" applyFill="1" applyBorder="1" applyProtection="1">
      <protection locked="0"/>
    </xf>
    <xf numFmtId="164" fontId="17" fillId="2" borderId="18" xfId="0" applyNumberFormat="1" applyFont="1" applyFill="1" applyBorder="1" applyProtection="1"/>
    <xf numFmtId="164" fontId="17" fillId="2" borderId="3" xfId="0" applyNumberFormat="1" applyFont="1" applyFill="1" applyBorder="1" applyProtection="1"/>
    <xf numFmtId="0" fontId="17" fillId="0" borderId="4" xfId="0" applyFont="1" applyFill="1" applyBorder="1" applyAlignment="1" applyProtection="1">
      <alignment horizontal="center"/>
    </xf>
    <xf numFmtId="0" fontId="17" fillId="0" borderId="16" xfId="0" applyFont="1" applyBorder="1" applyAlignment="1" applyProtection="1">
      <alignment horizontal="center"/>
    </xf>
    <xf numFmtId="0" fontId="17" fillId="0" borderId="19" xfId="0" applyFont="1" applyFill="1" applyBorder="1" applyProtection="1">
      <protection locked="0"/>
    </xf>
    <xf numFmtId="164" fontId="17" fillId="0" borderId="24" xfId="0" applyNumberFormat="1" applyFont="1" applyBorder="1" applyProtection="1">
      <protection locked="0"/>
    </xf>
    <xf numFmtId="0" fontId="31" fillId="0" borderId="0" xfId="0" applyFont="1" applyFill="1" applyBorder="1" applyAlignment="1" applyProtection="1">
      <alignment horizontal="left"/>
    </xf>
    <xf numFmtId="0" fontId="32" fillId="0" borderId="0" xfId="0" applyFont="1" applyBorder="1" applyProtection="1"/>
    <xf numFmtId="164" fontId="17" fillId="0" borderId="23" xfId="0" applyNumberFormat="1" applyFont="1" applyFill="1" applyBorder="1" applyProtection="1">
      <protection locked="0"/>
    </xf>
    <xf numFmtId="0" fontId="17" fillId="0" borderId="4" xfId="0" applyFont="1" applyBorder="1" applyAlignment="1" applyProtection="1">
      <alignment horizontal="center" vertical="center"/>
    </xf>
    <xf numFmtId="0" fontId="17" fillId="0" borderId="0" xfId="0" applyFont="1" applyBorder="1" applyAlignment="1" applyProtection="1">
      <alignment vertical="center"/>
    </xf>
    <xf numFmtId="0" fontId="17" fillId="2" borderId="21" xfId="0" applyFont="1" applyFill="1" applyBorder="1" applyAlignment="1" applyProtection="1">
      <alignment horizontal="center"/>
    </xf>
    <xf numFmtId="0" fontId="17" fillId="0" borderId="19" xfId="0" applyFont="1" applyFill="1" applyBorder="1" applyAlignment="1" applyProtection="1">
      <alignment horizontal="center"/>
      <protection locked="0"/>
    </xf>
    <xf numFmtId="9" fontId="17" fillId="0" borderId="19" xfId="1" applyFont="1" applyFill="1" applyBorder="1" applyProtection="1">
      <protection locked="0"/>
    </xf>
    <xf numFmtId="0" fontId="17" fillId="0" borderId="0" xfId="0" applyFont="1" applyBorder="1" applyAlignment="1" applyProtection="1">
      <alignment horizontal="left"/>
    </xf>
    <xf numFmtId="0" fontId="17" fillId="0" borderId="4" xfId="0" applyFont="1" applyFill="1" applyBorder="1" applyAlignment="1" applyProtection="1">
      <alignment horizontal="center" vertical="center"/>
    </xf>
    <xf numFmtId="0" fontId="17" fillId="2" borderId="21" xfId="0" applyNumberFormat="1" applyFont="1" applyFill="1" applyBorder="1" applyAlignment="1" applyProtection="1">
      <alignment horizontal="center"/>
    </xf>
    <xf numFmtId="14" fontId="17" fillId="0" borderId="19" xfId="0" applyNumberFormat="1" applyFont="1" applyFill="1" applyBorder="1" applyProtection="1">
      <protection locked="0"/>
    </xf>
    <xf numFmtId="0" fontId="17" fillId="2" borderId="4" xfId="0" applyNumberFormat="1" applyFont="1" applyFill="1" applyBorder="1" applyAlignment="1" applyProtection="1">
      <alignment horizontal="center"/>
    </xf>
    <xf numFmtId="14" fontId="17" fillId="2" borderId="3" xfId="0" applyNumberFormat="1" applyFont="1" applyFill="1" applyBorder="1" applyProtection="1"/>
    <xf numFmtId="14" fontId="17" fillId="2" borderId="4" xfId="0" applyNumberFormat="1" applyFont="1" applyFill="1" applyBorder="1" applyProtection="1"/>
    <xf numFmtId="164" fontId="17" fillId="4" borderId="19" xfId="0" applyNumberFormat="1" applyFont="1" applyFill="1" applyBorder="1" applyProtection="1">
      <protection locked="0"/>
    </xf>
    <xf numFmtId="0" fontId="17" fillId="0" borderId="0" xfId="0" applyNumberFormat="1" applyFont="1" applyBorder="1" applyProtection="1"/>
    <xf numFmtId="0" fontId="17" fillId="0" borderId="4" xfId="0" applyNumberFormat="1" applyFont="1" applyBorder="1" applyAlignment="1" applyProtection="1">
      <alignment horizontal="center"/>
    </xf>
    <xf numFmtId="0" fontId="17" fillId="0" borderId="4" xfId="0" applyFont="1" applyFill="1" applyBorder="1" applyProtection="1"/>
    <xf numFmtId="0" fontId="17" fillId="0" borderId="4" xfId="0" applyFont="1" applyBorder="1" applyProtection="1"/>
    <xf numFmtId="14" fontId="17" fillId="0" borderId="0" xfId="0" applyNumberFormat="1" applyFont="1" applyBorder="1" applyAlignment="1" applyProtection="1">
      <alignment horizontal="center"/>
    </xf>
    <xf numFmtId="14" fontId="17" fillId="0" borderId="25" xfId="0" applyNumberFormat="1" applyFont="1" applyBorder="1" applyAlignment="1" applyProtection="1">
      <alignment horizontal="center"/>
    </xf>
    <xf numFmtId="165" fontId="17" fillId="0" borderId="19" xfId="0" applyNumberFormat="1" applyFont="1" applyFill="1" applyBorder="1" applyAlignment="1" applyProtection="1">
      <alignment horizontal="center"/>
      <protection locked="0"/>
    </xf>
    <xf numFmtId="164" fontId="17" fillId="0" borderId="19" xfId="0" applyNumberFormat="1" applyFont="1" applyFill="1" applyBorder="1" applyAlignment="1" applyProtection="1">
      <alignment horizontal="center"/>
      <protection locked="0"/>
    </xf>
    <xf numFmtId="0" fontId="17" fillId="0" borderId="19" xfId="0" applyFont="1" applyBorder="1" applyAlignment="1" applyProtection="1">
      <alignment wrapText="1"/>
      <protection locked="0"/>
    </xf>
    <xf numFmtId="164" fontId="17" fillId="0" borderId="19" xfId="0" applyNumberFormat="1" applyFont="1" applyBorder="1" applyAlignment="1" applyProtection="1">
      <alignment horizontal="center"/>
      <protection locked="0"/>
    </xf>
    <xf numFmtId="165" fontId="17" fillId="0" borderId="0" xfId="0" applyNumberFormat="1" applyFont="1" applyFill="1" applyBorder="1" applyProtection="1"/>
    <xf numFmtId="164" fontId="17" fillId="0" borderId="0" xfId="0" applyNumberFormat="1" applyFont="1" applyBorder="1" applyProtection="1"/>
    <xf numFmtId="165" fontId="17" fillId="0" borderId="25" xfId="0" applyNumberFormat="1" applyFont="1" applyFill="1" applyBorder="1" applyProtection="1"/>
    <xf numFmtId="164" fontId="17" fillId="0" borderId="25" xfId="0" applyNumberFormat="1" applyFont="1" applyBorder="1" applyProtection="1"/>
    <xf numFmtId="165" fontId="17" fillId="0" borderId="21" xfId="0" applyNumberFormat="1" applyFont="1" applyFill="1" applyBorder="1" applyAlignment="1" applyProtection="1">
      <alignment horizontal="center"/>
    </xf>
    <xf numFmtId="165" fontId="17" fillId="0" borderId="22" xfId="0" applyNumberFormat="1" applyFont="1" applyFill="1" applyBorder="1" applyAlignment="1" applyProtection="1">
      <alignment horizontal="center"/>
    </xf>
    <xf numFmtId="0" fontId="17" fillId="0" borderId="0" xfId="0" applyFont="1" applyBorder="1" applyAlignment="1" applyProtection="1">
      <alignment horizontal="center" vertical="center"/>
    </xf>
    <xf numFmtId="0" fontId="26" fillId="5" borderId="15" xfId="0" applyFont="1" applyFill="1" applyBorder="1"/>
    <xf numFmtId="0" fontId="26" fillId="5" borderId="15" xfId="0" applyFont="1" applyFill="1" applyBorder="1" applyAlignment="1">
      <alignment wrapText="1"/>
    </xf>
    <xf numFmtId="0" fontId="26" fillId="5" borderId="12" xfId="0" applyFont="1" applyFill="1" applyBorder="1"/>
    <xf numFmtId="0" fontId="17" fillId="0" borderId="1" xfId="0" applyFont="1" applyBorder="1"/>
    <xf numFmtId="165" fontId="17" fillId="0" borderId="0" xfId="0" applyNumberFormat="1" applyFont="1" applyBorder="1"/>
    <xf numFmtId="0" fontId="17" fillId="0" borderId="0" xfId="0" applyFont="1" applyBorder="1"/>
    <xf numFmtId="0" fontId="17" fillId="0" borderId="8" xfId="0" applyFont="1" applyBorder="1"/>
    <xf numFmtId="0" fontId="17" fillId="0" borderId="9" xfId="0" applyFont="1" applyBorder="1"/>
    <xf numFmtId="165" fontId="17" fillId="0" borderId="14" xfId="0" applyNumberFormat="1" applyFont="1" applyBorder="1"/>
    <xf numFmtId="0" fontId="17" fillId="0" borderId="14" xfId="0" applyFont="1" applyBorder="1"/>
    <xf numFmtId="0" fontId="17" fillId="0" borderId="10" xfId="0" applyFont="1" applyBorder="1"/>
    <xf numFmtId="0" fontId="17" fillId="0" borderId="0" xfId="3" applyFont="1"/>
    <xf numFmtId="0" fontId="28" fillId="0" borderId="0" xfId="4" applyFont="1" applyAlignment="1">
      <alignment horizontal="right"/>
    </xf>
    <xf numFmtId="0" fontId="33" fillId="0" borderId="0" xfId="5" applyFont="1"/>
    <xf numFmtId="0" fontId="34" fillId="0" borderId="0" xfId="5" applyFont="1"/>
    <xf numFmtId="0" fontId="19" fillId="0" borderId="0" xfId="5" applyFont="1"/>
    <xf numFmtId="170" fontId="19" fillId="0" borderId="0" xfId="5" applyNumberFormat="1" applyFont="1" applyAlignment="1">
      <alignment horizontal="right"/>
    </xf>
    <xf numFmtId="0" fontId="19" fillId="0" borderId="6" xfId="5" applyFont="1" applyBorder="1" applyAlignment="1">
      <alignment horizontal="left"/>
    </xf>
    <xf numFmtId="170" fontId="19" fillId="0" borderId="13" xfId="5" applyNumberFormat="1" applyFont="1" applyBorder="1" applyAlignment="1">
      <alignment horizontal="right"/>
    </xf>
    <xf numFmtId="0" fontId="17" fillId="0" borderId="7" xfId="3" applyFont="1" applyBorder="1"/>
    <xf numFmtId="0" fontId="19" fillId="0" borderId="9" xfId="5" applyFont="1" applyBorder="1" applyAlignment="1">
      <alignment horizontal="left"/>
    </xf>
    <xf numFmtId="14" fontId="35" fillId="3" borderId="14" xfId="5" applyNumberFormat="1" applyFont="1" applyFill="1" applyBorder="1" applyAlignment="1">
      <alignment horizontal="right"/>
    </xf>
    <xf numFmtId="14" fontId="35" fillId="0" borderId="14" xfId="5" applyNumberFormat="1" applyFont="1" applyFill="1" applyBorder="1" applyAlignment="1">
      <alignment horizontal="right"/>
    </xf>
    <xf numFmtId="170" fontId="19" fillId="0" borderId="14" xfId="5" applyNumberFormat="1" applyFont="1" applyBorder="1" applyAlignment="1">
      <alignment horizontal="right"/>
    </xf>
    <xf numFmtId="170" fontId="19" fillId="3" borderId="10" xfId="5" applyNumberFormat="1" applyFont="1" applyFill="1" applyBorder="1" applyAlignment="1">
      <alignment horizontal="right"/>
    </xf>
    <xf numFmtId="0" fontId="19" fillId="0" borderId="1" xfId="5" applyFont="1" applyBorder="1" applyAlignment="1">
      <alignment horizontal="left"/>
    </xf>
    <xf numFmtId="14" fontId="35" fillId="0" borderId="0" xfId="5" applyNumberFormat="1" applyFont="1" applyBorder="1" applyAlignment="1">
      <alignment horizontal="center"/>
    </xf>
    <xf numFmtId="170" fontId="19" fillId="0" borderId="0" xfId="5" applyNumberFormat="1" applyFont="1" applyBorder="1" applyAlignment="1">
      <alignment horizontal="center"/>
    </xf>
    <xf numFmtId="0" fontId="17" fillId="0" borderId="8" xfId="3" applyFont="1" applyBorder="1" applyAlignment="1">
      <alignment horizontal="center"/>
    </xf>
    <xf numFmtId="0" fontId="36" fillId="0" borderId="1" xfId="3" applyFont="1" applyBorder="1" applyAlignment="1">
      <alignment vertical="center"/>
    </xf>
    <xf numFmtId="3" fontId="37" fillId="0" borderId="0" xfId="3" applyNumberFormat="1" applyFont="1" applyBorder="1" applyAlignment="1">
      <alignment horizontal="right" vertical="center"/>
    </xf>
    <xf numFmtId="171" fontId="37" fillId="0" borderId="0" xfId="3" applyNumberFormat="1" applyFont="1" applyBorder="1" applyAlignment="1">
      <alignment horizontal="right" vertical="center"/>
    </xf>
    <xf numFmtId="171" fontId="17" fillId="0" borderId="8" xfId="3" applyNumberFormat="1" applyFont="1" applyBorder="1" applyAlignment="1">
      <alignment horizontal="center"/>
    </xf>
    <xf numFmtId="0" fontId="17" fillId="0" borderId="1" xfId="3" applyFont="1" applyBorder="1" applyAlignment="1">
      <alignment vertical="center"/>
    </xf>
    <xf numFmtId="0" fontId="17" fillId="0" borderId="0" xfId="3" applyFont="1" applyBorder="1" applyAlignment="1">
      <alignment vertical="center"/>
    </xf>
    <xf numFmtId="171" fontId="17" fillId="0" borderId="0" xfId="3" applyNumberFormat="1" applyFont="1" applyBorder="1" applyAlignment="1">
      <alignment vertical="center"/>
    </xf>
    <xf numFmtId="0" fontId="37" fillId="0" borderId="1" xfId="3" applyFont="1" applyBorder="1" applyAlignment="1">
      <alignment vertical="center"/>
    </xf>
    <xf numFmtId="0" fontId="37" fillId="0" borderId="9" xfId="3" applyFont="1" applyBorder="1" applyAlignment="1">
      <alignment vertical="center"/>
    </xf>
    <xf numFmtId="3" fontId="37" fillId="0" borderId="14" xfId="3" applyNumberFormat="1" applyFont="1" applyBorder="1" applyAlignment="1">
      <alignment horizontal="right" vertical="center"/>
    </xf>
    <xf numFmtId="171" fontId="37" fillId="0" borderId="14" xfId="3" applyNumberFormat="1" applyFont="1" applyBorder="1" applyAlignment="1">
      <alignment horizontal="right" vertical="center"/>
    </xf>
    <xf numFmtId="0" fontId="30" fillId="0" borderId="6" xfId="3" applyFont="1" applyBorder="1"/>
    <xf numFmtId="3" fontId="30" fillId="0" borderId="13" xfId="3" applyNumberFormat="1" applyFont="1" applyBorder="1"/>
    <xf numFmtId="0" fontId="30" fillId="0" borderId="13" xfId="3" applyFont="1" applyBorder="1"/>
    <xf numFmtId="171" fontId="30" fillId="0" borderId="7" xfId="3" applyNumberFormat="1" applyFont="1" applyBorder="1" applyAlignment="1">
      <alignment horizontal="center"/>
    </xf>
    <xf numFmtId="0" fontId="30" fillId="0" borderId="1" xfId="3" applyFont="1" applyBorder="1"/>
    <xf numFmtId="3" fontId="30" fillId="0" borderId="0" xfId="3" applyNumberFormat="1" applyFont="1" applyBorder="1"/>
    <xf numFmtId="0" fontId="17" fillId="0" borderId="0" xfId="3" applyFont="1" applyBorder="1"/>
    <xf numFmtId="171" fontId="30" fillId="0" borderId="8" xfId="3" applyNumberFormat="1" applyFont="1" applyBorder="1" applyAlignment="1">
      <alignment horizontal="center"/>
    </xf>
    <xf numFmtId="0" fontId="30" fillId="0" borderId="9" xfId="0" applyFont="1" applyBorder="1"/>
    <xf numFmtId="3" fontId="30" fillId="0" borderId="14" xfId="3" applyNumberFormat="1" applyFont="1" applyBorder="1"/>
    <xf numFmtId="0" fontId="17" fillId="0" borderId="14" xfId="3" applyFont="1" applyBorder="1"/>
    <xf numFmtId="171" fontId="30" fillId="0" borderId="10" xfId="3" applyNumberFormat="1" applyFont="1" applyBorder="1" applyAlignment="1">
      <alignment horizontal="center"/>
    </xf>
    <xf numFmtId="3" fontId="17" fillId="0" borderId="0" xfId="3" applyNumberFormat="1" applyFont="1" applyBorder="1"/>
    <xf numFmtId="171" fontId="17" fillId="0" borderId="0" xfId="3" applyNumberFormat="1" applyFont="1" applyBorder="1" applyAlignment="1">
      <alignment horizontal="center"/>
    </xf>
    <xf numFmtId="3" fontId="30" fillId="0" borderId="0" xfId="0" applyNumberFormat="1" applyFont="1" applyAlignment="1">
      <alignment horizontal="right" vertical="center"/>
    </xf>
    <xf numFmtId="0" fontId="26" fillId="0" borderId="0" xfId="5" applyFont="1"/>
    <xf numFmtId="0" fontId="26" fillId="0" borderId="0" xfId="3" applyFont="1"/>
    <xf numFmtId="0" fontId="19" fillId="0" borderId="0" xfId="6" applyFont="1" applyBorder="1" applyAlignment="1"/>
    <xf numFmtId="0" fontId="16" fillId="0" borderId="0" xfId="3" applyFont="1"/>
    <xf numFmtId="0" fontId="16" fillId="0" borderId="0" xfId="0" applyFont="1" applyBorder="1"/>
    <xf numFmtId="0" fontId="16" fillId="0" borderId="0" xfId="0" applyFont="1" applyBorder="1" applyProtection="1"/>
    <xf numFmtId="0" fontId="15" fillId="0" borderId="0" xfId="0" applyFont="1"/>
    <xf numFmtId="0" fontId="14" fillId="0" borderId="0" xfId="0" applyFont="1"/>
    <xf numFmtId="0" fontId="13" fillId="0" borderId="0" xfId="0" applyFont="1"/>
    <xf numFmtId="0" fontId="12" fillId="0" borderId="0" xfId="0" applyFont="1"/>
    <xf numFmtId="0" fontId="11" fillId="0" borderId="0" xfId="0" applyFont="1" applyBorder="1"/>
    <xf numFmtId="0" fontId="10" fillId="0" borderId="0" xfId="0" applyFont="1"/>
    <xf numFmtId="0" fontId="24" fillId="0" borderId="0" xfId="0" applyFont="1" applyBorder="1" applyAlignment="1" applyProtection="1">
      <alignment vertical="center"/>
    </xf>
    <xf numFmtId="0" fontId="24" fillId="0" borderId="25" xfId="0" applyFont="1" applyFill="1" applyBorder="1" applyAlignment="1" applyProtection="1">
      <alignment horizontal="left"/>
    </xf>
    <xf numFmtId="0" fontId="25" fillId="0" borderId="25" xfId="0" applyFont="1" applyBorder="1" applyProtection="1"/>
    <xf numFmtId="0" fontId="24" fillId="0" borderId="0" xfId="0" applyFont="1" applyBorder="1" applyAlignment="1" applyProtection="1">
      <alignment horizontal="left" vertical="center"/>
    </xf>
    <xf numFmtId="0" fontId="24" fillId="0" borderId="0" xfId="0" applyFont="1" applyFill="1" applyBorder="1" applyAlignment="1" applyProtection="1"/>
    <xf numFmtId="0" fontId="24" fillId="0" borderId="0" xfId="0" applyFont="1" applyFill="1" applyBorder="1" applyAlignment="1" applyProtection="1">
      <alignment vertical="top"/>
    </xf>
    <xf numFmtId="0" fontId="25" fillId="0" borderId="25" xfId="0" applyFont="1" applyFill="1" applyBorder="1" applyProtection="1"/>
    <xf numFmtId="0" fontId="25" fillId="0" borderId="25" xfId="0" applyFont="1" applyBorder="1" applyAlignment="1" applyProtection="1">
      <alignment horizontal="left"/>
    </xf>
    <xf numFmtId="0" fontId="24" fillId="0" borderId="0" xfId="0" applyFont="1" applyFill="1" applyBorder="1" applyAlignment="1" applyProtection="1">
      <alignment horizontal="left" vertical="center"/>
    </xf>
    <xf numFmtId="0" fontId="24" fillId="0" borderId="25" xfId="0" applyFont="1" applyFill="1" applyBorder="1" applyAlignment="1" applyProtection="1"/>
    <xf numFmtId="0" fontId="8" fillId="0" borderId="0" xfId="0" applyFont="1"/>
    <xf numFmtId="0" fontId="7" fillId="0" borderId="0" xfId="0" applyFont="1"/>
    <xf numFmtId="0" fontId="5" fillId="0" borderId="0" xfId="0" applyFont="1"/>
    <xf numFmtId="0" fontId="3" fillId="0" borderId="0" xfId="0" applyFont="1"/>
    <xf numFmtId="0" fontId="2" fillId="0" borderId="0" xfId="0" applyFont="1"/>
    <xf numFmtId="0" fontId="25" fillId="0" borderId="0" xfId="0" applyFont="1" applyAlignment="1">
      <alignment vertical="center"/>
    </xf>
    <xf numFmtId="14" fontId="17" fillId="0" borderId="27" xfId="0" applyNumberFormat="1" applyFont="1" applyBorder="1" applyAlignment="1" applyProtection="1">
      <alignment horizontal="left" vertical="center"/>
      <protection locked="0"/>
    </xf>
    <xf numFmtId="168" fontId="6" fillId="0" borderId="27" xfId="0" applyNumberFormat="1" applyFont="1" applyBorder="1" applyAlignment="1" applyProtection="1">
      <alignment horizontal="left" vertical="center"/>
      <protection locked="0"/>
    </xf>
    <xf numFmtId="0" fontId="24" fillId="0" borderId="0" xfId="0" applyFont="1" applyBorder="1" applyAlignment="1" applyProtection="1">
      <alignment horizontal="left" vertical="center"/>
    </xf>
    <xf numFmtId="0" fontId="17" fillId="0" borderId="4" xfId="0" applyFont="1" applyBorder="1" applyAlignment="1" applyProtection="1">
      <alignment wrapText="1"/>
      <protection locked="0"/>
    </xf>
    <xf numFmtId="0" fontId="4" fillId="0" borderId="4" xfId="0" applyFont="1" applyBorder="1" applyAlignment="1" applyProtection="1">
      <alignment horizontal="center"/>
    </xf>
    <xf numFmtId="0" fontId="4" fillId="0" borderId="21" xfId="0" applyFont="1" applyBorder="1" applyAlignment="1" applyProtection="1">
      <alignment horizontal="center"/>
    </xf>
    <xf numFmtId="0" fontId="17" fillId="0" borderId="21" xfId="0" applyFont="1" applyBorder="1" applyAlignment="1" applyProtection="1">
      <alignment horizontal="center"/>
    </xf>
    <xf numFmtId="0" fontId="16" fillId="0" borderId="0" xfId="0" applyFont="1" applyProtection="1"/>
    <xf numFmtId="0" fontId="9" fillId="0" borderId="0" xfId="0" applyFont="1" applyProtection="1"/>
    <xf numFmtId="0" fontId="10" fillId="0" borderId="0" xfId="0" applyFont="1" applyProtection="1"/>
    <xf numFmtId="0" fontId="1" fillId="0" borderId="4" xfId="0" applyFont="1" applyBorder="1" applyAlignment="1" applyProtection="1">
      <alignment wrapText="1"/>
      <protection locked="0"/>
    </xf>
    <xf numFmtId="0" fontId="17" fillId="0" borderId="4" xfId="0" applyFont="1" applyBorder="1" applyAlignment="1" applyProtection="1">
      <alignment horizontal="center"/>
    </xf>
    <xf numFmtId="0" fontId="1" fillId="0" borderId="0" xfId="0" applyFont="1" applyBorder="1"/>
    <xf numFmtId="0" fontId="1" fillId="0" borderId="4" xfId="0" applyFont="1" applyFill="1" applyBorder="1" applyAlignment="1" applyProtection="1">
      <alignment horizontal="center"/>
    </xf>
    <xf numFmtId="0" fontId="1" fillId="0" borderId="16" xfId="0" applyFont="1" applyFill="1" applyBorder="1" applyAlignment="1" applyProtection="1">
      <alignment horizontal="center"/>
    </xf>
    <xf numFmtId="0" fontId="29" fillId="0" borderId="0" xfId="0" applyFont="1" applyFill="1" applyProtection="1"/>
    <xf numFmtId="14" fontId="29" fillId="0" borderId="4" xfId="0" applyNumberFormat="1" applyFont="1" applyFill="1" applyBorder="1" applyAlignment="1" applyProtection="1">
      <alignment horizontal="center"/>
    </xf>
    <xf numFmtId="0" fontId="29" fillId="0" borderId="0" xfId="0" applyFont="1" applyFill="1" applyBorder="1" applyProtection="1"/>
    <xf numFmtId="164" fontId="29" fillId="0" borderId="4" xfId="0" applyNumberFormat="1" applyFont="1" applyFill="1" applyBorder="1" applyProtection="1"/>
    <xf numFmtId="0" fontId="29" fillId="0" borderId="4" xfId="0" applyFont="1" applyFill="1" applyBorder="1" applyProtection="1"/>
    <xf numFmtId="0" fontId="29" fillId="0" borderId="0" xfId="0" applyFont="1" applyFill="1" applyAlignment="1" applyProtection="1">
      <alignment vertical="center"/>
    </xf>
    <xf numFmtId="164" fontId="29" fillId="0" borderId="3" xfId="0" applyNumberFormat="1" applyFont="1" applyFill="1" applyBorder="1" applyProtection="1"/>
    <xf numFmtId="0" fontId="19" fillId="0" borderId="0" xfId="0" applyFont="1" applyFill="1" applyProtection="1"/>
    <xf numFmtId="0" fontId="19" fillId="0" borderId="4" xfId="0" applyFont="1" applyFill="1" applyBorder="1" applyProtection="1"/>
    <xf numFmtId="164" fontId="19" fillId="0" borderId="4" xfId="0" applyNumberFormat="1" applyFont="1" applyFill="1" applyBorder="1" applyProtection="1"/>
    <xf numFmtId="0" fontId="29" fillId="0" borderId="3" xfId="0" applyFont="1" applyFill="1" applyBorder="1" applyProtection="1"/>
    <xf numFmtId="0" fontId="29" fillId="0" borderId="3" xfId="0" applyFont="1" applyFill="1" applyBorder="1" applyAlignment="1" applyProtection="1">
      <alignment horizontal="center"/>
    </xf>
    <xf numFmtId="0" fontId="19" fillId="6" borderId="21" xfId="0" applyFont="1" applyFill="1" applyBorder="1" applyAlignment="1" applyProtection="1"/>
    <xf numFmtId="0" fontId="19" fillId="6" borderId="5" xfId="0" applyFont="1" applyFill="1" applyBorder="1" applyAlignment="1" applyProtection="1"/>
    <xf numFmtId="0" fontId="29" fillId="6" borderId="5" xfId="0" applyFont="1" applyFill="1" applyBorder="1" applyProtection="1"/>
    <xf numFmtId="0" fontId="29" fillId="6" borderId="16" xfId="0" applyFont="1" applyFill="1" applyBorder="1" applyProtection="1"/>
    <xf numFmtId="0" fontId="19" fillId="6" borderId="5" xfId="0" applyFont="1" applyFill="1" applyBorder="1" applyProtection="1"/>
    <xf numFmtId="0" fontId="19" fillId="6" borderId="16" xfId="0" applyFont="1" applyFill="1" applyBorder="1" applyProtection="1"/>
    <xf numFmtId="0" fontId="1" fillId="0" borderId="22" xfId="0" applyFont="1" applyFill="1" applyBorder="1" applyAlignment="1" applyProtection="1">
      <alignment horizontal="center"/>
    </xf>
    <xf numFmtId="0" fontId="1" fillId="0" borderId="4" xfId="0" applyFont="1" applyBorder="1" applyAlignment="1" applyProtection="1">
      <alignment horizontal="center"/>
    </xf>
    <xf numFmtId="0" fontId="1" fillId="0" borderId="0" xfId="0" applyFont="1" applyProtection="1"/>
    <xf numFmtId="0" fontId="19" fillId="0" borderId="4" xfId="0" applyFont="1" applyFill="1" applyBorder="1" applyAlignment="1" applyProtection="1">
      <alignment horizontal="center"/>
    </xf>
    <xf numFmtId="9" fontId="19" fillId="6" borderId="22" xfId="1" applyFont="1" applyFill="1" applyBorder="1" applyAlignment="1" applyProtection="1">
      <alignment horizontal="center" wrapText="1"/>
    </xf>
    <xf numFmtId="0" fontId="1" fillId="0" borderId="0" xfId="0" applyFont="1" applyBorder="1" applyProtection="1"/>
    <xf numFmtId="14" fontId="1" fillId="2" borderId="4" xfId="0" applyNumberFormat="1" applyFont="1" applyFill="1" applyBorder="1" applyAlignment="1" applyProtection="1">
      <alignment horizontal="center"/>
    </xf>
    <xf numFmtId="0" fontId="1" fillId="0" borderId="0" xfId="0" applyFont="1" applyFill="1" applyBorder="1" applyProtection="1"/>
    <xf numFmtId="14" fontId="1" fillId="0" borderId="0" xfId="0" applyNumberFormat="1" applyFont="1" applyFill="1" applyBorder="1" applyAlignment="1" applyProtection="1">
      <alignment horizontal="center"/>
    </xf>
    <xf numFmtId="0" fontId="1" fillId="0" borderId="25" xfId="0" applyFont="1" applyBorder="1" applyProtection="1"/>
    <xf numFmtId="14" fontId="1" fillId="0" borderId="25" xfId="0" applyNumberFormat="1" applyFont="1" applyFill="1" applyBorder="1" applyAlignment="1" applyProtection="1">
      <alignment horizontal="center"/>
    </xf>
    <xf numFmtId="0" fontId="1" fillId="0" borderId="25" xfId="0" applyFont="1" applyFill="1" applyBorder="1" applyProtection="1"/>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164" fontId="1" fillId="0" borderId="19" xfId="0" applyNumberFormat="1" applyFont="1" applyFill="1" applyBorder="1" applyProtection="1">
      <protection locked="0"/>
    </xf>
    <xf numFmtId="164" fontId="1" fillId="0" borderId="19" xfId="0" applyNumberFormat="1" applyFont="1" applyBorder="1" applyProtection="1">
      <protection locked="0"/>
    </xf>
    <xf numFmtId="164" fontId="1" fillId="2" borderId="16" xfId="0" applyNumberFormat="1" applyFont="1" applyFill="1" applyBorder="1" applyProtection="1"/>
    <xf numFmtId="164" fontId="1" fillId="2" borderId="4" xfId="0" applyNumberFormat="1" applyFont="1" applyFill="1" applyBorder="1" applyProtection="1"/>
    <xf numFmtId="164" fontId="1" fillId="2" borderId="3" xfId="0" applyNumberFormat="1" applyFont="1" applyFill="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 fillId="0" borderId="19" xfId="0" applyFont="1" applyFill="1" applyBorder="1" applyAlignment="1" applyProtection="1">
      <alignment horizontal="left"/>
      <protection locked="0"/>
    </xf>
    <xf numFmtId="0" fontId="1" fillId="0" borderId="26" xfId="0" applyFont="1" applyFill="1" applyBorder="1" applyAlignment="1" applyProtection="1">
      <alignment horizontal="left"/>
      <protection locked="0"/>
    </xf>
    <xf numFmtId="164" fontId="19" fillId="2" borderId="21" xfId="0" applyNumberFormat="1" applyFont="1" applyFill="1" applyBorder="1" applyProtection="1"/>
    <xf numFmtId="9" fontId="19" fillId="0" borderId="29" xfId="1"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4" xfId="0" applyFont="1" applyFill="1" applyBorder="1" applyAlignment="1" applyProtection="1">
      <alignment horizontal="center" vertical="center"/>
    </xf>
    <xf numFmtId="0" fontId="1" fillId="2" borderId="4" xfId="0" applyFont="1" applyFill="1" applyBorder="1" applyProtection="1"/>
    <xf numFmtId="0" fontId="17" fillId="0" borderId="4" xfId="0" applyFont="1" applyBorder="1" applyAlignment="1" applyProtection="1">
      <alignment horizontal="center"/>
    </xf>
    <xf numFmtId="0" fontId="26" fillId="0" borderId="4" xfId="0" applyFont="1" applyBorder="1" applyAlignment="1" applyProtection="1"/>
    <xf numFmtId="0" fontId="26" fillId="2" borderId="4" xfId="0" applyFont="1" applyFill="1" applyBorder="1" applyAlignment="1" applyProtection="1">
      <alignment horizontal="center" vertical="center" wrapText="1"/>
    </xf>
    <xf numFmtId="0" fontId="26" fillId="0" borderId="21" xfId="0" applyFont="1" applyBorder="1" applyAlignment="1" applyProtection="1"/>
    <xf numFmtId="0" fontId="19" fillId="2" borderId="4" xfId="0" applyFont="1" applyFill="1" applyBorder="1" applyAlignment="1" applyProtection="1"/>
    <xf numFmtId="164" fontId="29" fillId="0" borderId="27" xfId="0" applyNumberFormat="1" applyFont="1" applyFill="1" applyBorder="1" applyAlignment="1" applyProtection="1">
      <alignment horizontal="right" wrapText="1"/>
      <protection locked="0"/>
    </xf>
    <xf numFmtId="0" fontId="0" fillId="0" borderId="30" xfId="0" applyBorder="1"/>
    <xf numFmtId="164" fontId="26" fillId="2" borderId="30" xfId="0" applyNumberFormat="1" applyFont="1" applyFill="1" applyBorder="1" applyProtection="1"/>
    <xf numFmtId="164" fontId="17" fillId="0" borderId="27" xfId="0" applyNumberFormat="1" applyFont="1" applyBorder="1" applyProtection="1">
      <protection locked="0"/>
    </xf>
    <xf numFmtId="164" fontId="17" fillId="0" borderId="27" xfId="0" applyNumberFormat="1" applyFont="1" applyFill="1" applyBorder="1" applyProtection="1">
      <protection locked="0"/>
    </xf>
    <xf numFmtId="0" fontId="29" fillId="0" borderId="17" xfId="0" applyFont="1" applyFill="1" applyBorder="1" applyAlignment="1" applyProtection="1">
      <alignment horizontal="left"/>
    </xf>
    <xf numFmtId="164" fontId="17" fillId="2" borderId="28" xfId="0" applyNumberFormat="1" applyFont="1" applyFill="1" applyBorder="1" applyProtection="1"/>
    <xf numFmtId="164" fontId="17" fillId="2" borderId="32" xfId="0" applyNumberFormat="1" applyFont="1" applyFill="1" applyBorder="1" applyProtection="1"/>
    <xf numFmtId="0" fontId="19" fillId="0" borderId="29" xfId="1" applyNumberFormat="1" applyFont="1" applyFill="1" applyBorder="1" applyAlignment="1" applyProtection="1">
      <alignment horizontal="center" vertical="center" wrapText="1"/>
    </xf>
    <xf numFmtId="164" fontId="1" fillId="0" borderId="23" xfId="0" applyNumberFormat="1" applyFont="1" applyBorder="1" applyProtection="1">
      <protection locked="0"/>
    </xf>
    <xf numFmtId="0" fontId="1" fillId="0" borderId="21" xfId="0" applyFont="1" applyBorder="1" applyAlignment="1" applyProtection="1">
      <alignment horizontal="center"/>
    </xf>
    <xf numFmtId="14" fontId="1" fillId="0" borderId="16" xfId="0" applyNumberFormat="1" applyFont="1" applyFill="1" applyBorder="1" applyAlignment="1" applyProtection="1">
      <alignment horizontal="center"/>
    </xf>
    <xf numFmtId="0" fontId="1" fillId="0" borderId="0" xfId="0" applyFont="1"/>
    <xf numFmtId="0" fontId="17" fillId="0" borderId="34" xfId="0" applyFont="1" applyBorder="1" applyProtection="1"/>
    <xf numFmtId="0" fontId="19" fillId="0" borderId="4" xfId="0" applyFont="1" applyFill="1" applyBorder="1" applyAlignment="1" applyProtection="1"/>
    <xf numFmtId="0" fontId="26" fillId="0" borderId="4" xfId="0" applyFont="1" applyBorder="1" applyAlignment="1" applyProtection="1">
      <alignment horizontal="center"/>
    </xf>
    <xf numFmtId="0" fontId="0" fillId="0" borderId="0" xfId="0"/>
    <xf numFmtId="164" fontId="26" fillId="2" borderId="35" xfId="0" applyNumberFormat="1" applyFont="1" applyFill="1" applyBorder="1" applyProtection="1"/>
    <xf numFmtId="164" fontId="29" fillId="2" borderId="4" xfId="0" applyNumberFormat="1" applyFont="1" applyFill="1" applyBorder="1" applyProtection="1"/>
    <xf numFmtId="0" fontId="1" fillId="0" borderId="16" xfId="0" applyFont="1" applyBorder="1" applyAlignment="1" applyProtection="1">
      <alignment horizontal="center"/>
    </xf>
    <xf numFmtId="0" fontId="19" fillId="2" borderId="16" xfId="0" applyFont="1" applyFill="1" applyBorder="1" applyAlignment="1" applyProtection="1"/>
    <xf numFmtId="0" fontId="26" fillId="0" borderId="4" xfId="0" applyFont="1" applyFill="1" applyBorder="1" applyAlignment="1" applyProtection="1"/>
    <xf numFmtId="0" fontId="26" fillId="2" borderId="4" xfId="0" applyFont="1" applyFill="1" applyBorder="1" applyAlignment="1" applyProtection="1"/>
    <xf numFmtId="0" fontId="29" fillId="0" borderId="21" xfId="0" applyFont="1" applyFill="1" applyBorder="1" applyProtection="1"/>
    <xf numFmtId="164" fontId="29" fillId="0" borderId="18" xfId="0" applyNumberFormat="1" applyFont="1" applyFill="1" applyBorder="1" applyProtection="1"/>
    <xf numFmtId="164" fontId="29" fillId="2" borderId="3" xfId="0" applyNumberFormat="1" applyFont="1" applyFill="1" applyBorder="1" applyProtection="1"/>
    <xf numFmtId="165" fontId="1" fillId="0" borderId="21" xfId="0" applyNumberFormat="1" applyFont="1" applyFill="1" applyBorder="1" applyAlignment="1" applyProtection="1">
      <alignment horizontal="center"/>
    </xf>
    <xf numFmtId="164" fontId="1" fillId="0" borderId="19" xfId="0" applyNumberFormat="1"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29" fillId="0" borderId="28" xfId="0" applyFont="1" applyFill="1" applyBorder="1" applyProtection="1"/>
    <xf numFmtId="164" fontId="19" fillId="0" borderId="3" xfId="0" applyNumberFormat="1" applyFont="1" applyFill="1" applyBorder="1" applyProtection="1"/>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xf>
    <xf numFmtId="0" fontId="26" fillId="0" borderId="21" xfId="0" applyFont="1" applyBorder="1" applyAlignment="1" applyProtection="1">
      <alignment horizontal="center"/>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26" fillId="0" borderId="4" xfId="0" applyFont="1" applyBorder="1" applyAlignment="1" applyProtection="1">
      <alignment horizontal="center"/>
    </xf>
    <xf numFmtId="0" fontId="29" fillId="6" borderId="31" xfId="0" applyFont="1" applyFill="1" applyBorder="1" applyAlignment="1" applyProtection="1">
      <alignment horizontal="right"/>
    </xf>
    <xf numFmtId="0" fontId="0" fillId="0" borderId="0" xfId="0" applyProtection="1"/>
    <xf numFmtId="0" fontId="38" fillId="0" borderId="0" xfId="0" applyFont="1" applyFill="1" applyProtection="1"/>
    <xf numFmtId="164" fontId="1" fillId="0" borderId="37" xfId="0" applyNumberFormat="1" applyFont="1" applyBorder="1" applyProtection="1">
      <protection locked="0"/>
    </xf>
    <xf numFmtId="169" fontId="17" fillId="2" borderId="5" xfId="1" applyNumberFormat="1" applyFont="1" applyFill="1" applyBorder="1" applyProtection="1"/>
    <xf numFmtId="164" fontId="1" fillId="2" borderId="18" xfId="0" applyNumberFormat="1" applyFont="1" applyFill="1" applyBorder="1" applyProtection="1"/>
    <xf numFmtId="164" fontId="17" fillId="0" borderId="19" xfId="0" applyNumberFormat="1" applyFont="1" applyFill="1" applyBorder="1" applyAlignment="1" applyProtection="1">
      <alignment wrapText="1"/>
      <protection locked="0"/>
    </xf>
    <xf numFmtId="164" fontId="1" fillId="0" borderId="19" xfId="0" applyNumberFormat="1" applyFont="1" applyFill="1" applyBorder="1" applyAlignment="1" applyProtection="1">
      <protection locked="0"/>
    </xf>
    <xf numFmtId="0" fontId="1" fillId="0" borderId="21" xfId="0" applyFont="1" applyFill="1" applyBorder="1" applyAlignment="1" applyProtection="1">
      <alignment horizontal="center"/>
    </xf>
    <xf numFmtId="164" fontId="17" fillId="4" borderId="36" xfId="0" applyNumberFormat="1" applyFont="1" applyFill="1" applyBorder="1" applyProtection="1">
      <protection locked="0"/>
    </xf>
    <xf numFmtId="9" fontId="19" fillId="0" borderId="22" xfId="1" applyFont="1" applyFill="1" applyBorder="1" applyAlignment="1" applyProtection="1">
      <alignment horizontal="center" vertical="center" wrapText="1"/>
    </xf>
    <xf numFmtId="0" fontId="19" fillId="6" borderId="5" xfId="0" applyFont="1" applyFill="1" applyBorder="1" applyAlignment="1" applyProtection="1">
      <alignment horizontal="left"/>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xf numFmtId="0" fontId="26" fillId="0" borderId="4" xfId="0" applyFont="1" applyFill="1" applyBorder="1" applyAlignment="1" applyProtection="1">
      <alignment horizontal="center"/>
    </xf>
    <xf numFmtId="0" fontId="17" fillId="0" borderId="4" xfId="0" applyFont="1" applyBorder="1" applyAlignment="1" applyProtection="1">
      <alignment horizontal="center"/>
    </xf>
    <xf numFmtId="0" fontId="1" fillId="0" borderId="19" xfId="0" applyFont="1" applyBorder="1" applyAlignment="1" applyProtection="1">
      <alignment wrapText="1"/>
      <protection locked="0"/>
    </xf>
    <xf numFmtId="0" fontId="1" fillId="0" borderId="27" xfId="0" applyFont="1" applyBorder="1" applyAlignment="1" applyProtection="1">
      <alignment horizontal="left" vertical="center"/>
      <protection locked="0"/>
    </xf>
    <xf numFmtId="164" fontId="29" fillId="0" borderId="4" xfId="7" applyNumberFormat="1" applyFont="1" applyFill="1" applyBorder="1" applyProtection="1"/>
    <xf numFmtId="164" fontId="1" fillId="0" borderId="23" xfId="0" applyNumberFormat="1" applyFont="1" applyFill="1" applyBorder="1" applyProtection="1">
      <protection locked="0"/>
    </xf>
    <xf numFmtId="164" fontId="29" fillId="0" borderId="19" xfId="0" applyNumberFormat="1" applyFont="1" applyFill="1" applyBorder="1" applyAlignment="1" applyProtection="1">
      <protection locked="0"/>
    </xf>
    <xf numFmtId="0" fontId="26" fillId="5" borderId="15" xfId="0" applyFont="1" applyFill="1" applyBorder="1" applyAlignment="1">
      <alignment horizontal="center" wrapText="1"/>
    </xf>
    <xf numFmtId="0" fontId="1" fillId="0" borderId="0" xfId="0" applyFont="1" applyBorder="1" applyAlignment="1">
      <alignment horizontal="right"/>
    </xf>
    <xf numFmtId="164" fontId="19" fillId="0" borderId="18" xfId="0" applyNumberFormat="1" applyFont="1" applyFill="1" applyBorder="1" applyProtection="1"/>
    <xf numFmtId="0" fontId="19" fillId="6" borderId="31" xfId="0" applyFont="1" applyFill="1" applyBorder="1" applyAlignment="1" applyProtection="1"/>
    <xf numFmtId="0" fontId="29" fillId="6" borderId="31" xfId="0" applyFont="1" applyFill="1" applyBorder="1" applyProtection="1"/>
    <xf numFmtId="0" fontId="19" fillId="6" borderId="29" xfId="0" applyFont="1" applyFill="1" applyBorder="1" applyAlignment="1" applyProtection="1"/>
    <xf numFmtId="0" fontId="0" fillId="6" borderId="31" xfId="0" applyFill="1" applyBorder="1" applyProtection="1"/>
    <xf numFmtId="9" fontId="19" fillId="6" borderId="4" xfId="1" applyFont="1" applyFill="1" applyBorder="1" applyAlignment="1" applyProtection="1">
      <alignment horizontal="center" wrapText="1"/>
    </xf>
    <xf numFmtId="0" fontId="27" fillId="0" borderId="4" xfId="0" applyFont="1" applyBorder="1" applyAlignment="1">
      <alignment vertical="center" wrapText="1"/>
    </xf>
    <xf numFmtId="0" fontId="1" fillId="0" borderId="4" xfId="0" applyFont="1" applyBorder="1" applyAlignment="1">
      <alignment vertical="center" wrapText="1"/>
    </xf>
    <xf numFmtId="165" fontId="1" fillId="0" borderId="19" xfId="0" applyNumberFormat="1" applyFont="1" applyFill="1" applyBorder="1" applyAlignment="1" applyProtection="1">
      <alignment horizontal="center"/>
      <protection locked="0"/>
    </xf>
    <xf numFmtId="164" fontId="29" fillId="0" borderId="28" xfId="0" applyNumberFormat="1" applyFont="1" applyFill="1" applyBorder="1" applyProtection="1"/>
    <xf numFmtId="0" fontId="1" fillId="0" borderId="4" xfId="0" applyFont="1" applyFill="1" applyBorder="1" applyAlignment="1">
      <alignment vertical="center" wrapText="1"/>
    </xf>
    <xf numFmtId="0" fontId="26" fillId="0" borderId="4" xfId="0" applyFont="1" applyFill="1" applyBorder="1" applyAlignment="1">
      <alignment vertical="center" wrapText="1"/>
    </xf>
    <xf numFmtId="0" fontId="17" fillId="0" borderId="21" xfId="0" applyFont="1" applyBorder="1" applyAlignment="1" applyProtection="1">
      <alignment vertical="center"/>
    </xf>
    <xf numFmtId="171" fontId="17" fillId="0" borderId="10" xfId="3" applyNumberFormat="1" applyFont="1" applyBorder="1" applyAlignment="1">
      <alignment horizontal="center"/>
    </xf>
    <xf numFmtId="0" fontId="30" fillId="0" borderId="0" xfId="0" applyFont="1" applyFill="1" applyAlignment="1">
      <alignment horizontal="left" vertical="center" indent="2"/>
    </xf>
    <xf numFmtId="3" fontId="30" fillId="0" borderId="0" xfId="0" applyNumberFormat="1" applyFont="1" applyFill="1" applyAlignment="1">
      <alignment horizontal="right" vertical="center"/>
    </xf>
    <xf numFmtId="164" fontId="1" fillId="0" borderId="36" xfId="0" applyNumberFormat="1" applyFont="1" applyFill="1" applyBorder="1" applyAlignment="1" applyProtection="1">
      <protection locked="0"/>
    </xf>
    <xf numFmtId="164" fontId="1" fillId="0" borderId="36" xfId="0" applyNumberFormat="1" applyFont="1" applyBorder="1" applyProtection="1">
      <protection locked="0"/>
    </xf>
    <xf numFmtId="164" fontId="1" fillId="0" borderId="33" xfId="0" applyNumberFormat="1" applyFont="1" applyBorder="1" applyProtection="1">
      <protection locked="0"/>
    </xf>
    <xf numFmtId="0" fontId="29" fillId="0" borderId="19" xfId="0" applyFont="1" applyFill="1" applyBorder="1" applyAlignment="1" applyProtection="1">
      <alignment horizontal="center"/>
      <protection locked="0"/>
    </xf>
    <xf numFmtId="0" fontId="29" fillId="0" borderId="0" xfId="0" applyFont="1"/>
    <xf numFmtId="0" fontId="29" fillId="0" borderId="0" xfId="0" applyFont="1" applyProtection="1"/>
    <xf numFmtId="0" fontId="39" fillId="0" borderId="0" xfId="0" applyFont="1"/>
    <xf numFmtId="164" fontId="29" fillId="0" borderId="36" xfId="0" applyNumberFormat="1" applyFont="1" applyFill="1" applyBorder="1" applyProtection="1">
      <protection locked="0"/>
    </xf>
    <xf numFmtId="0" fontId="1" fillId="0" borderId="19" xfId="0" applyFont="1" applyFill="1" applyBorder="1" applyAlignment="1" applyProtection="1">
      <alignment wrapText="1"/>
      <protection locked="0"/>
    </xf>
    <xf numFmtId="0" fontId="17" fillId="0" borderId="19" xfId="0" applyFont="1" applyFill="1" applyBorder="1" applyAlignment="1" applyProtection="1">
      <alignment wrapText="1"/>
      <protection locked="0"/>
    </xf>
    <xf numFmtId="0" fontId="17" fillId="2" borderId="3" xfId="0" applyFont="1" applyFill="1" applyBorder="1" applyAlignment="1" applyProtection="1">
      <alignment wrapText="1"/>
    </xf>
    <xf numFmtId="0" fontId="17" fillId="2" borderId="4" xfId="0" applyFont="1" applyFill="1" applyBorder="1" applyAlignment="1" applyProtection="1">
      <alignment wrapText="1"/>
    </xf>
    <xf numFmtId="0" fontId="26" fillId="2" borderId="22" xfId="0" applyFont="1" applyFill="1" applyBorder="1" applyAlignment="1" applyProtection="1">
      <alignment wrapText="1"/>
    </xf>
    <xf numFmtId="0" fontId="26" fillId="2" borderId="4" xfId="0" applyFont="1" applyFill="1" applyBorder="1" applyAlignment="1" applyProtection="1">
      <alignment wrapText="1"/>
    </xf>
    <xf numFmtId="164" fontId="1" fillId="0" borderId="19" xfId="0" applyNumberFormat="1" applyFont="1" applyFill="1" applyBorder="1" applyAlignment="1" applyProtection="1">
      <alignment wrapText="1"/>
      <protection locked="0"/>
    </xf>
    <xf numFmtId="0" fontId="1" fillId="0" borderId="26" xfId="0" applyFont="1" applyBorder="1" applyAlignment="1" applyProtection="1">
      <alignment wrapText="1"/>
      <protection locked="0"/>
    </xf>
    <xf numFmtId="164" fontId="1" fillId="2" borderId="4" xfId="0" applyNumberFormat="1" applyFont="1" applyFill="1" applyBorder="1" applyAlignment="1" applyProtection="1"/>
    <xf numFmtId="0" fontId="0" fillId="0" borderId="0" xfId="0"/>
    <xf numFmtId="0" fontId="17" fillId="0" borderId="4" xfId="0" applyFont="1" applyBorder="1" applyAlignment="1" applyProtection="1">
      <alignment horizontal="center"/>
    </xf>
    <xf numFmtId="9" fontId="29" fillId="0" borderId="0" xfId="1" applyFont="1" applyFill="1" applyBorder="1" applyAlignment="1" applyProtection="1">
      <alignment horizontal="center" wrapText="1"/>
    </xf>
    <xf numFmtId="0" fontId="0" fillId="0" borderId="0" xfId="0" applyAlignment="1">
      <alignment horizontal="center"/>
    </xf>
    <xf numFmtId="9" fontId="41" fillId="0" borderId="0" xfId="1" applyFont="1" applyFill="1" applyBorder="1" applyAlignment="1" applyProtection="1">
      <alignment horizontal="center" wrapText="1"/>
    </xf>
    <xf numFmtId="9" fontId="40" fillId="0" borderId="0" xfId="1" applyFont="1" applyAlignment="1">
      <alignment horizontal="center"/>
    </xf>
    <xf numFmtId="164" fontId="29" fillId="0" borderId="23" xfId="0" applyNumberFormat="1" applyFont="1" applyFill="1" applyBorder="1" applyAlignment="1" applyProtection="1">
      <alignment horizontal="right" wrapText="1"/>
      <protection locked="0"/>
    </xf>
    <xf numFmtId="164" fontId="29" fillId="0" borderId="38" xfId="0" applyNumberFormat="1" applyFont="1" applyFill="1" applyBorder="1" applyAlignment="1" applyProtection="1">
      <alignment horizontal="right" wrapText="1"/>
      <protection locked="0"/>
    </xf>
    <xf numFmtId="164" fontId="29" fillId="0" borderId="36" xfId="0" applyNumberFormat="1" applyFont="1" applyFill="1" applyBorder="1" applyAlignment="1" applyProtection="1">
      <alignment horizontal="right" wrapText="1"/>
      <protection locked="0"/>
    </xf>
    <xf numFmtId="164" fontId="29" fillId="0" borderId="39" xfId="0" applyNumberFormat="1" applyFont="1" applyFill="1" applyBorder="1" applyAlignment="1" applyProtection="1">
      <alignment horizontal="right" wrapText="1"/>
      <protection locked="0"/>
    </xf>
    <xf numFmtId="0" fontId="42" fillId="0" borderId="0" xfId="0" applyFont="1"/>
    <xf numFmtId="0" fontId="30" fillId="0" borderId="0" xfId="0" applyFont="1"/>
    <xf numFmtId="0" fontId="1" fillId="0" borderId="19" xfId="0" applyFont="1" applyFill="1" applyBorder="1" applyProtection="1">
      <protection locked="0"/>
    </xf>
    <xf numFmtId="0" fontId="1" fillId="0" borderId="19" xfId="0" applyFont="1" applyBorder="1" applyProtection="1">
      <protection locked="0"/>
    </xf>
    <xf numFmtId="0" fontId="1" fillId="0" borderId="27" xfId="0" applyFont="1" applyBorder="1" applyAlignment="1" applyProtection="1">
      <alignment horizontal="left" vertical="center" wrapText="1"/>
      <protection locked="0"/>
    </xf>
    <xf numFmtId="0" fontId="1" fillId="0" borderId="27" xfId="0" applyFont="1" applyBorder="1" applyProtection="1">
      <protection locked="0"/>
    </xf>
    <xf numFmtId="167" fontId="1" fillId="0" borderId="27" xfId="0" applyNumberFormat="1" applyFont="1" applyBorder="1" applyAlignment="1" applyProtection="1">
      <alignment horizontal="left" vertical="center"/>
      <protection locked="0"/>
    </xf>
    <xf numFmtId="9" fontId="1" fillId="0" borderId="19" xfId="1" applyFont="1" applyFill="1" applyBorder="1" applyProtection="1">
      <protection locked="0"/>
    </xf>
    <xf numFmtId="14" fontId="1" fillId="0" borderId="19" xfId="0" applyNumberFormat="1" applyFont="1" applyFill="1" applyBorder="1" applyProtection="1">
      <protection locked="0"/>
    </xf>
    <xf numFmtId="0" fontId="0" fillId="0" borderId="0" xfId="0" applyAlignment="1">
      <alignment horizontal="right"/>
    </xf>
    <xf numFmtId="16" fontId="0" fillId="0" borderId="0" xfId="0" quotePrefix="1" applyNumberFormat="1" applyAlignment="1">
      <alignment horizontal="right"/>
    </xf>
    <xf numFmtId="10" fontId="0" fillId="0" borderId="0" xfId="1" applyNumberFormat="1" applyFont="1" applyAlignment="1">
      <alignment horizontal="right"/>
    </xf>
    <xf numFmtId="0" fontId="0" fillId="7" borderId="0" xfId="0" applyFill="1" applyAlignment="1">
      <alignment horizontal="right"/>
    </xf>
    <xf numFmtId="0" fontId="0" fillId="7" borderId="0" xfId="0" applyFill="1"/>
    <xf numFmtId="10" fontId="0" fillId="7" borderId="0" xfId="1" applyNumberFormat="1" applyFont="1" applyFill="1" applyAlignment="1">
      <alignment horizontal="right"/>
    </xf>
    <xf numFmtId="10" fontId="0" fillId="8" borderId="0" xfId="1" applyNumberFormat="1" applyFont="1" applyFill="1" applyAlignment="1">
      <alignment horizontal="right"/>
    </xf>
    <xf numFmtId="10" fontId="0" fillId="0" borderId="0" xfId="0" applyNumberFormat="1"/>
    <xf numFmtId="10" fontId="44" fillId="3" borderId="0" xfId="0" applyNumberFormat="1" applyFont="1" applyFill="1"/>
    <xf numFmtId="0" fontId="1" fillId="0" borderId="19" xfId="0" applyFont="1" applyBorder="1" applyAlignment="1" applyProtection="1">
      <alignment horizontal="center"/>
      <protection locked="0"/>
    </xf>
    <xf numFmtId="0" fontId="27" fillId="0" borderId="22"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7" fillId="0" borderId="4" xfId="0"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27" fillId="0" borderId="4" xfId="0" applyFont="1" applyBorder="1" applyAlignment="1">
      <alignment horizontal="left" vertical="center" wrapText="1"/>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wrapText="1"/>
    </xf>
    <xf numFmtId="0" fontId="19" fillId="2" borderId="21" xfId="0" applyFont="1" applyFill="1" applyBorder="1" applyAlignment="1" applyProtection="1">
      <alignment horizontal="left" vertical="center" wrapText="1"/>
    </xf>
    <xf numFmtId="0" fontId="19" fillId="2" borderId="5"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wrapText="1"/>
    </xf>
    <xf numFmtId="0" fontId="26" fillId="0" borderId="21" xfId="0"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16" xfId="0" applyFont="1" applyFill="1" applyBorder="1" applyAlignment="1" applyProtection="1">
      <alignment horizontal="center"/>
    </xf>
    <xf numFmtId="0" fontId="19" fillId="0" borderId="5" xfId="0" applyFont="1" applyFill="1" applyBorder="1" applyAlignment="1" applyProtection="1">
      <alignment horizontal="center"/>
    </xf>
    <xf numFmtId="0" fontId="19" fillId="2" borderId="4" xfId="0" applyFont="1" applyFill="1" applyBorder="1" applyAlignment="1" applyProtection="1">
      <alignment horizontal="left" vertical="center" wrapText="1"/>
    </xf>
    <xf numFmtId="0" fontId="19" fillId="0" borderId="21" xfId="0" applyFont="1" applyFill="1" applyBorder="1" applyAlignment="1" applyProtection="1">
      <alignment horizontal="center"/>
    </xf>
    <xf numFmtId="0" fontId="19" fillId="0" borderId="16" xfId="0" applyFont="1" applyFill="1" applyBorder="1" applyAlignment="1" applyProtection="1">
      <alignment horizontal="center"/>
    </xf>
    <xf numFmtId="0" fontId="19" fillId="0" borderId="21" xfId="0" applyFont="1" applyFill="1" applyBorder="1" applyAlignment="1" applyProtection="1">
      <alignment horizontal="left"/>
    </xf>
    <xf numFmtId="0" fontId="19" fillId="0" borderId="5" xfId="0" applyFont="1" applyFill="1" applyBorder="1" applyAlignment="1" applyProtection="1">
      <alignment horizontal="left"/>
    </xf>
    <xf numFmtId="0" fontId="19" fillId="0" borderId="16" xfId="0" applyFont="1" applyFill="1" applyBorder="1" applyAlignment="1" applyProtection="1">
      <alignment horizontal="left"/>
    </xf>
    <xf numFmtId="0" fontId="19" fillId="0" borderId="4" xfId="0" applyFont="1" applyFill="1" applyBorder="1" applyAlignment="1" applyProtection="1">
      <alignment horizontal="left"/>
    </xf>
    <xf numFmtId="0" fontId="19" fillId="0" borderId="21"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7" fillId="0" borderId="0" xfId="0" applyFont="1" applyBorder="1" applyAlignment="1" applyProtection="1">
      <alignment horizontal="center"/>
    </xf>
    <xf numFmtId="0" fontId="19" fillId="0" borderId="4" xfId="0" applyFont="1" applyFill="1" applyBorder="1" applyAlignment="1" applyProtection="1"/>
    <xf numFmtId="0" fontId="19" fillId="0" borderId="21" xfId="0" applyFont="1" applyFill="1" applyBorder="1" applyAlignment="1" applyProtection="1"/>
    <xf numFmtId="0" fontId="19" fillId="0" borderId="4" xfId="0" applyFont="1" applyFill="1" applyBorder="1" applyAlignment="1" applyProtection="1">
      <alignment horizontal="center" wrapText="1"/>
    </xf>
    <xf numFmtId="0" fontId="19" fillId="0" borderId="22" xfId="0" applyFont="1" applyFill="1" applyBorder="1" applyAlignment="1" applyProtection="1">
      <alignment horizontal="center" wrapText="1"/>
    </xf>
    <xf numFmtId="0" fontId="26" fillId="0" borderId="4" xfId="0" applyFont="1" applyBorder="1" applyAlignment="1" applyProtection="1">
      <alignment horizontal="center" wrapText="1"/>
    </xf>
    <xf numFmtId="0" fontId="19" fillId="2" borderId="4" xfId="0" applyFont="1" applyFill="1" applyBorder="1" applyAlignment="1" applyProtection="1">
      <alignment horizontal="left" wrapText="1"/>
    </xf>
    <xf numFmtId="0" fontId="44" fillId="3" borderId="0" xfId="0" applyFont="1" applyFill="1" applyAlignment="1">
      <alignment horizontal="right"/>
    </xf>
    <xf numFmtId="0" fontId="26" fillId="0" borderId="4" xfId="0" applyFont="1" applyFill="1" applyBorder="1" applyAlignment="1" applyProtection="1">
      <alignment horizontal="center"/>
    </xf>
    <xf numFmtId="0" fontId="28" fillId="0" borderId="0" xfId="4" applyFont="1" applyBorder="1" applyAlignment="1" applyProtection="1">
      <alignment horizontal="left"/>
    </xf>
    <xf numFmtId="0" fontId="19" fillId="0" borderId="4" xfId="0" applyFont="1" applyFill="1" applyBorder="1" applyAlignment="1" applyProtection="1">
      <alignment horizontal="right"/>
    </xf>
    <xf numFmtId="0" fontId="17" fillId="0" borderId="0" xfId="0" applyFont="1" applyFill="1" applyBorder="1" applyAlignment="1" applyProtection="1">
      <alignment horizontal="center"/>
    </xf>
    <xf numFmtId="14" fontId="19" fillId="0" borderId="21" xfId="0" applyNumberFormat="1" applyFont="1" applyFill="1" applyBorder="1" applyAlignment="1" applyProtection="1">
      <alignment horizontal="center"/>
    </xf>
    <xf numFmtId="14" fontId="19" fillId="0" borderId="5" xfId="0" applyNumberFormat="1" applyFont="1" applyFill="1" applyBorder="1" applyAlignment="1" applyProtection="1">
      <alignment horizontal="center"/>
    </xf>
    <xf numFmtId="14" fontId="19" fillId="0" borderId="16" xfId="0" applyNumberFormat="1" applyFont="1" applyFill="1" applyBorder="1" applyAlignment="1" applyProtection="1">
      <alignment horizontal="center"/>
    </xf>
    <xf numFmtId="0" fontId="26" fillId="0" borderId="4" xfId="0" applyFont="1" applyBorder="1" applyAlignment="1" applyProtection="1">
      <alignment horizontal="center"/>
    </xf>
    <xf numFmtId="0" fontId="19" fillId="2" borderId="4" xfId="0" applyFont="1" applyFill="1" applyBorder="1" applyAlignment="1" applyProtection="1">
      <alignment horizontal="left"/>
    </xf>
    <xf numFmtId="0" fontId="26" fillId="5" borderId="11" xfId="0" applyFont="1" applyFill="1" applyBorder="1" applyAlignment="1">
      <alignment horizontal="center"/>
    </xf>
    <xf numFmtId="0" fontId="26" fillId="5" borderId="15" xfId="0" applyFont="1" applyFill="1" applyBorder="1" applyAlignment="1">
      <alignment horizontal="center"/>
    </xf>
    <xf numFmtId="0" fontId="35" fillId="0" borderId="13" xfId="5" applyFont="1" applyBorder="1" applyAlignment="1">
      <alignment horizontal="center"/>
    </xf>
    <xf numFmtId="0" fontId="19" fillId="0" borderId="0" xfId="5" applyFont="1" applyBorder="1" applyAlignment="1">
      <alignment horizontal="center"/>
    </xf>
  </cellXfs>
  <cellStyles count="8">
    <cellStyle name="Currency" xfId="7" builtinId="4"/>
    <cellStyle name="Hyperlink" xfId="4" builtinId="8"/>
    <cellStyle name="Normal" xfId="0" builtinId="0"/>
    <cellStyle name="Normal 2" xfId="2"/>
    <cellStyle name="Normal 2 2" xfId="5"/>
    <cellStyle name="Normal 3" xfId="3"/>
    <cellStyle name="Normal 6" xfId="6"/>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025C7ED-1433-4347-BB10-1EE9B3FEF685}" type="doc">
      <dgm:prSet loTypeId="urn:microsoft.com/office/officeart/2005/8/layout/StepDownProcess" loCatId="process" qsTypeId="urn:microsoft.com/office/officeart/2005/8/quickstyle/simple1" qsCatId="simple" csTypeId="urn:microsoft.com/office/officeart/2005/8/colors/accent1_2" csCatId="accent1" phldr="1"/>
      <dgm:spPr/>
      <dgm:t>
        <a:bodyPr/>
        <a:lstStyle/>
        <a:p>
          <a:endParaRPr lang="en-US"/>
        </a:p>
      </dgm:t>
    </dgm:pt>
    <dgm:pt modelId="{8C7DCBC4-AB69-494B-A599-73CECB3A9262}">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Information</a:t>
          </a:r>
          <a:r>
            <a:rPr lang="en-US" sz="1100"/>
            <a:t> </a:t>
          </a:r>
          <a:r>
            <a:rPr lang="en-US" sz="1200"/>
            <a:t>WorkSheet</a:t>
          </a:r>
        </a:p>
      </dgm:t>
    </dgm:pt>
    <dgm:pt modelId="{3A9B305D-F23C-42C9-98F7-1D7F4A2B7173}" type="parTrans" cxnId="{8E589525-2971-421D-B07B-00362FC7315B}">
      <dgm:prSet/>
      <dgm:spPr/>
      <dgm:t>
        <a:bodyPr/>
        <a:lstStyle/>
        <a:p>
          <a:endParaRPr lang="en-US"/>
        </a:p>
      </dgm:t>
    </dgm:pt>
    <dgm:pt modelId="{DD00EBA0-1D75-4305-BE3B-B0EF9762834A}" type="sibTrans" cxnId="{8E589525-2971-421D-B07B-00362FC7315B}">
      <dgm:prSet/>
      <dgm:spPr/>
      <dgm:t>
        <a:bodyPr/>
        <a:lstStyle/>
        <a:p>
          <a:endParaRPr lang="en-US"/>
        </a:p>
      </dgm:t>
    </dgm:pt>
    <dgm:pt modelId="{60A4B15A-0A1B-4FD4-B301-23F1B2B0057F}">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a:t>
          </a:r>
        </a:p>
      </dgm:t>
    </dgm:pt>
    <dgm:pt modelId="{1AD88420-40E9-4857-B599-80E01263638D}" type="parTrans" cxnId="{07D737BC-EB45-41F7-8053-C7DEBC7E2F57}">
      <dgm:prSet/>
      <dgm:spPr/>
      <dgm:t>
        <a:bodyPr/>
        <a:lstStyle/>
        <a:p>
          <a:endParaRPr lang="en-US"/>
        </a:p>
      </dgm:t>
    </dgm:pt>
    <dgm:pt modelId="{8F482696-3592-47E9-8EDA-A0E8D0A3127B}" type="sibTrans" cxnId="{07D737BC-EB45-41F7-8053-C7DEBC7E2F57}">
      <dgm:prSet/>
      <dgm:spPr/>
      <dgm:t>
        <a:bodyPr/>
        <a:lstStyle/>
        <a:p>
          <a:endParaRPr lang="en-US"/>
        </a:p>
      </dgm:t>
    </dgm:pt>
    <dgm:pt modelId="{78B25B3C-542D-4F99-9C0B-7B04D56C7241}">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&amp; Adjustment</a:t>
          </a:r>
          <a:br>
            <a:rPr lang="en-US" sz="1200"/>
          </a:br>
          <a:r>
            <a:rPr lang="en-US" sz="1200"/>
            <a:t>Worksheets</a:t>
          </a:r>
        </a:p>
      </dgm:t>
    </dgm:pt>
    <dgm:pt modelId="{5303EACC-D562-4B51-A1A4-FF10F30B155E}" type="parTrans" cxnId="{496F7250-DC5B-4E52-B11A-F41A9A6D6689}">
      <dgm:prSet/>
      <dgm:spPr/>
      <dgm:t>
        <a:bodyPr/>
        <a:lstStyle/>
        <a:p>
          <a:endParaRPr lang="en-US"/>
        </a:p>
      </dgm:t>
    </dgm:pt>
    <dgm:pt modelId="{279DC6CE-1A31-4C60-AFD7-98AFCAE6CDA6}" type="sibTrans" cxnId="{496F7250-DC5B-4E52-B11A-F41A9A6D6689}">
      <dgm:prSet/>
      <dgm:spPr/>
      <dgm:t>
        <a:bodyPr/>
        <a:lstStyle/>
        <a:p>
          <a:endParaRPr lang="en-US"/>
        </a:p>
      </dgm:t>
    </dgm:pt>
    <dgm:pt modelId="{7906F84E-EFC0-481A-B8E4-61F1609BEDCD}">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 </a:t>
          </a:r>
        </a:p>
      </dgm:t>
    </dgm:pt>
    <dgm:pt modelId="{97D27443-06E0-484A-A88D-6423C7213E5B}" type="sibTrans" cxnId="{B49E1B0E-BE1C-4AB7-9946-6209A49EAF80}">
      <dgm:prSet/>
      <dgm:spPr/>
      <dgm:t>
        <a:bodyPr/>
        <a:lstStyle/>
        <a:p>
          <a:endParaRPr lang="en-US"/>
        </a:p>
      </dgm:t>
    </dgm:pt>
    <dgm:pt modelId="{D378CC9F-878B-484D-805F-7547BACA1562}" type="parTrans" cxnId="{B49E1B0E-BE1C-4AB7-9946-6209A49EAF80}">
      <dgm:prSet/>
      <dgm:spPr/>
      <dgm:t>
        <a:bodyPr/>
        <a:lstStyle/>
        <a:p>
          <a:endParaRPr lang="en-US"/>
        </a:p>
      </dgm:t>
    </dgm:pt>
    <dgm:pt modelId="{DE6F6CDA-7AAA-493D-9783-E560080AF30E}">
      <dgm:prSet phldrT="[Text]">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a:t>Section 3-5</a:t>
          </a:r>
        </a:p>
      </dgm:t>
    </dgm:pt>
    <dgm:pt modelId="{F8A1E99F-46E9-437A-BE81-F039A474630D}" type="parTrans" cxnId="{7EFB60B2-07DC-414C-9888-E105BF89B7AB}">
      <dgm:prSet/>
      <dgm:spPr/>
      <dgm:t>
        <a:bodyPr/>
        <a:lstStyle/>
        <a:p>
          <a:endParaRPr lang="en-US"/>
        </a:p>
      </dgm:t>
    </dgm:pt>
    <dgm:pt modelId="{7C7709A9-4077-442A-83F3-C15754B6E371}" type="sibTrans" cxnId="{7EFB60B2-07DC-414C-9888-E105BF89B7AB}">
      <dgm:prSet/>
      <dgm:spPr/>
      <dgm:t>
        <a:bodyPr/>
        <a:lstStyle/>
        <a:p>
          <a:endParaRPr lang="en-US"/>
        </a:p>
      </dgm:t>
    </dgm:pt>
    <dgm:pt modelId="{AA4955B1-9547-4D67-BAAA-9047B5EF965E}">
      <dgm:prSet phldrT="[Text]" custT="1">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sz="1200"/>
            <a:t>Section 1-2</a:t>
          </a:r>
        </a:p>
      </dgm:t>
    </dgm:pt>
    <dgm:pt modelId="{4D09681D-F666-4B14-AA0A-228B6B09B6FA}" type="parTrans" cxnId="{6B48C785-2EE4-46D0-90EC-C894E29776CF}">
      <dgm:prSet/>
      <dgm:spPr/>
      <dgm:t>
        <a:bodyPr/>
        <a:lstStyle/>
        <a:p>
          <a:endParaRPr lang="en-US"/>
        </a:p>
      </dgm:t>
    </dgm:pt>
    <dgm:pt modelId="{740A71EF-F72D-4081-8F7F-6210EA185D4D}" type="sibTrans" cxnId="{6B48C785-2EE4-46D0-90EC-C894E29776CF}">
      <dgm:prSet/>
      <dgm:spPr/>
      <dgm:t>
        <a:bodyPr/>
        <a:lstStyle/>
        <a:p>
          <a:endParaRPr lang="en-US"/>
        </a:p>
      </dgm:t>
    </dgm:pt>
    <dgm:pt modelId="{5FEC03A9-D54C-4063-B67B-E6955A1A264A}" type="pres">
      <dgm:prSet presAssocID="{4025C7ED-1433-4347-BB10-1EE9B3FEF685}" presName="rootnode" presStyleCnt="0">
        <dgm:presLayoutVars>
          <dgm:chMax/>
          <dgm:chPref/>
          <dgm:dir/>
          <dgm:animLvl val="lvl"/>
        </dgm:presLayoutVars>
      </dgm:prSet>
      <dgm:spPr/>
      <dgm:t>
        <a:bodyPr/>
        <a:lstStyle/>
        <a:p>
          <a:endParaRPr lang="en-US"/>
        </a:p>
      </dgm:t>
    </dgm:pt>
    <dgm:pt modelId="{90BE845D-5ECB-48BF-A853-01DDC5BA670A}" type="pres">
      <dgm:prSet presAssocID="{8C7DCBC4-AB69-494B-A599-73CECB3A9262}" presName="composite" presStyleCnt="0"/>
      <dgm:spPr/>
    </dgm:pt>
    <dgm:pt modelId="{CE6FBF05-24C1-45AF-8957-AD93FE27CEC2}" type="pres">
      <dgm:prSet presAssocID="{8C7DCBC4-AB69-494B-A599-73CECB3A9262}" presName="bentUpArrow1" presStyleLbl="alignImgPlace1" presStyleIdx="0" presStyleCnt="3"/>
      <dgm:spPr>
        <a:ln>
          <a:solidFill>
            <a:schemeClr val="accent1"/>
          </a:solidFill>
        </a:ln>
      </dgm:spPr>
    </dgm:pt>
    <dgm:pt modelId="{11FADC57-577C-418F-84CF-F15E71B898C1}" type="pres">
      <dgm:prSet presAssocID="{8C7DCBC4-AB69-494B-A599-73CECB3A9262}" presName="ParentText" presStyleLbl="node1" presStyleIdx="0" presStyleCnt="4">
        <dgm:presLayoutVars>
          <dgm:chMax val="1"/>
          <dgm:chPref val="1"/>
          <dgm:bulletEnabled val="1"/>
        </dgm:presLayoutVars>
      </dgm:prSet>
      <dgm:spPr/>
      <dgm:t>
        <a:bodyPr/>
        <a:lstStyle/>
        <a:p>
          <a:endParaRPr lang="en-US"/>
        </a:p>
      </dgm:t>
    </dgm:pt>
    <dgm:pt modelId="{8541039B-38A0-4921-BC82-61EFB02031B8}" type="pres">
      <dgm:prSet presAssocID="{8C7DCBC4-AB69-494B-A599-73CECB3A9262}" presName="ChildText" presStyleLbl="revTx" presStyleIdx="0" presStyleCnt="4">
        <dgm:presLayoutVars>
          <dgm:chMax val="0"/>
          <dgm:chPref val="0"/>
          <dgm:bulletEnabled val="1"/>
        </dgm:presLayoutVars>
      </dgm:prSet>
      <dgm:spPr/>
    </dgm:pt>
    <dgm:pt modelId="{92151DCB-F8ED-4510-86D5-5B06E86042E2}" type="pres">
      <dgm:prSet presAssocID="{DD00EBA0-1D75-4305-BE3B-B0EF9762834A}" presName="sibTrans" presStyleCnt="0"/>
      <dgm:spPr/>
    </dgm:pt>
    <dgm:pt modelId="{8869E8D4-2518-45B5-AB0B-577F154B61C4}" type="pres">
      <dgm:prSet presAssocID="{60A4B15A-0A1B-4FD4-B301-23F1B2B0057F}" presName="composite" presStyleCnt="0"/>
      <dgm:spPr/>
    </dgm:pt>
    <dgm:pt modelId="{F6102A45-7469-4214-B3AF-577BD9E4A1FA}" type="pres">
      <dgm:prSet presAssocID="{60A4B15A-0A1B-4FD4-B301-23F1B2B0057F}" presName="bentUpArrow1" presStyleLbl="alignImgPlace1" presStyleIdx="1" presStyleCnt="3"/>
      <dgm:spPr>
        <a:ln>
          <a:solidFill>
            <a:schemeClr val="accent1"/>
          </a:solidFill>
        </a:ln>
      </dgm:spPr>
    </dgm:pt>
    <dgm:pt modelId="{3777FF5B-DD07-4841-9691-1B2E795A5728}" type="pres">
      <dgm:prSet presAssocID="{60A4B15A-0A1B-4FD4-B301-23F1B2B0057F}" presName="ParentText" presStyleLbl="node1" presStyleIdx="1" presStyleCnt="4">
        <dgm:presLayoutVars>
          <dgm:chMax val="1"/>
          <dgm:chPref val="1"/>
          <dgm:bulletEnabled val="1"/>
        </dgm:presLayoutVars>
      </dgm:prSet>
      <dgm:spPr/>
      <dgm:t>
        <a:bodyPr/>
        <a:lstStyle/>
        <a:p>
          <a:endParaRPr lang="en-US"/>
        </a:p>
      </dgm:t>
    </dgm:pt>
    <dgm:pt modelId="{D5B161FD-1DC9-4E69-875D-3A4A5FA05D78}" type="pres">
      <dgm:prSet presAssocID="{60A4B15A-0A1B-4FD4-B301-23F1B2B0057F}" presName="ChildText" presStyleLbl="revTx" presStyleIdx="1" presStyleCnt="4">
        <dgm:presLayoutVars>
          <dgm:chMax val="0"/>
          <dgm:chPref val="0"/>
          <dgm:bulletEnabled val="1"/>
        </dgm:presLayoutVars>
      </dgm:prSet>
      <dgm:spPr/>
      <dgm:t>
        <a:bodyPr/>
        <a:lstStyle/>
        <a:p>
          <a:endParaRPr lang="en-US"/>
        </a:p>
      </dgm:t>
    </dgm:pt>
    <dgm:pt modelId="{B552160C-B3C7-4B16-8718-70CA1B5C6EDD}" type="pres">
      <dgm:prSet presAssocID="{8F482696-3592-47E9-8EDA-A0E8D0A3127B}" presName="sibTrans" presStyleCnt="0"/>
      <dgm:spPr/>
    </dgm:pt>
    <dgm:pt modelId="{31DC6010-7AF1-442E-A809-85122EBC6812}" type="pres">
      <dgm:prSet presAssocID="{78B25B3C-542D-4F99-9C0B-7B04D56C7241}" presName="composite" presStyleCnt="0"/>
      <dgm:spPr/>
    </dgm:pt>
    <dgm:pt modelId="{762BC45A-B3D7-4C89-BE27-B0FB40064C1B}" type="pres">
      <dgm:prSet presAssocID="{78B25B3C-542D-4F99-9C0B-7B04D56C7241}" presName="bentUpArrow1" presStyleLbl="alignImgPlace1" presStyleIdx="2" presStyleCnt="3"/>
      <dgm:spPr>
        <a:ln>
          <a:solidFill>
            <a:schemeClr val="accent1"/>
          </a:solidFill>
        </a:ln>
      </dgm:spPr>
    </dgm:pt>
    <dgm:pt modelId="{BDDBC546-1CD4-4740-B690-3CF524E0E83F}" type="pres">
      <dgm:prSet presAssocID="{78B25B3C-542D-4F99-9C0B-7B04D56C7241}" presName="ParentText" presStyleLbl="node1" presStyleIdx="2" presStyleCnt="4">
        <dgm:presLayoutVars>
          <dgm:chMax val="1"/>
          <dgm:chPref val="1"/>
          <dgm:bulletEnabled val="1"/>
        </dgm:presLayoutVars>
      </dgm:prSet>
      <dgm:spPr/>
      <dgm:t>
        <a:bodyPr/>
        <a:lstStyle/>
        <a:p>
          <a:endParaRPr lang="en-US"/>
        </a:p>
      </dgm:t>
    </dgm:pt>
    <dgm:pt modelId="{0013210A-1BD1-4791-8949-6402BC5EDDE9}" type="pres">
      <dgm:prSet presAssocID="{78B25B3C-542D-4F99-9C0B-7B04D56C7241}" presName="ChildText" presStyleLbl="revTx" presStyleIdx="2" presStyleCnt="4">
        <dgm:presLayoutVars>
          <dgm:chMax val="0"/>
          <dgm:chPref val="0"/>
          <dgm:bulletEnabled val="1"/>
        </dgm:presLayoutVars>
      </dgm:prSet>
      <dgm:spPr/>
    </dgm:pt>
    <dgm:pt modelId="{5FD968B3-14F3-4187-95D8-486298165E7F}" type="pres">
      <dgm:prSet presAssocID="{279DC6CE-1A31-4C60-AFD7-98AFCAE6CDA6}" presName="sibTrans" presStyleCnt="0"/>
      <dgm:spPr/>
    </dgm:pt>
    <dgm:pt modelId="{1A950CC0-A86D-4E69-8D95-8C8CE7FD618E}" type="pres">
      <dgm:prSet presAssocID="{7906F84E-EFC0-481A-B8E4-61F1609BEDCD}" presName="composite" presStyleCnt="0"/>
      <dgm:spPr/>
    </dgm:pt>
    <dgm:pt modelId="{1DC53D90-50FB-48AB-85DF-F6DA7C4B41D2}" type="pres">
      <dgm:prSet presAssocID="{7906F84E-EFC0-481A-B8E4-61F1609BEDCD}" presName="ParentText" presStyleLbl="node1" presStyleIdx="3" presStyleCnt="4">
        <dgm:presLayoutVars>
          <dgm:chMax val="1"/>
          <dgm:chPref val="1"/>
          <dgm:bulletEnabled val="1"/>
        </dgm:presLayoutVars>
      </dgm:prSet>
      <dgm:spPr/>
      <dgm:t>
        <a:bodyPr/>
        <a:lstStyle/>
        <a:p>
          <a:endParaRPr lang="en-US"/>
        </a:p>
      </dgm:t>
    </dgm:pt>
    <dgm:pt modelId="{508C161B-F096-4451-A84C-8D444A0957CF}" type="pres">
      <dgm:prSet presAssocID="{7906F84E-EFC0-481A-B8E4-61F1609BEDCD}" presName="FinalChildText" presStyleLbl="revTx" presStyleIdx="3" presStyleCnt="4">
        <dgm:presLayoutVars>
          <dgm:chMax val="0"/>
          <dgm:chPref val="0"/>
          <dgm:bulletEnabled val="1"/>
        </dgm:presLayoutVars>
      </dgm:prSet>
      <dgm:spPr/>
      <dgm:t>
        <a:bodyPr/>
        <a:lstStyle/>
        <a:p>
          <a:endParaRPr lang="en-US"/>
        </a:p>
      </dgm:t>
    </dgm:pt>
  </dgm:ptLst>
  <dgm:cxnLst>
    <dgm:cxn modelId="{6B48C785-2EE4-46D0-90EC-C894E29776CF}" srcId="{60A4B15A-0A1B-4FD4-B301-23F1B2B0057F}" destId="{AA4955B1-9547-4D67-BAAA-9047B5EF965E}" srcOrd="0" destOrd="0" parTransId="{4D09681D-F666-4B14-AA0A-228B6B09B6FA}" sibTransId="{740A71EF-F72D-4081-8F7F-6210EA185D4D}"/>
    <dgm:cxn modelId="{1A2ACF8D-E619-4C9F-9C68-0178BE20E41A}" type="presOf" srcId="{78B25B3C-542D-4F99-9C0B-7B04D56C7241}" destId="{BDDBC546-1CD4-4740-B690-3CF524E0E83F}" srcOrd="0" destOrd="0" presId="urn:microsoft.com/office/officeart/2005/8/layout/StepDownProcess"/>
    <dgm:cxn modelId="{6C587A9C-71C8-4A47-BA2E-574A98BF4A82}" type="presOf" srcId="{7906F84E-EFC0-481A-B8E4-61F1609BEDCD}" destId="{1DC53D90-50FB-48AB-85DF-F6DA7C4B41D2}" srcOrd="0" destOrd="0" presId="urn:microsoft.com/office/officeart/2005/8/layout/StepDownProcess"/>
    <dgm:cxn modelId="{B49E1B0E-BE1C-4AB7-9946-6209A49EAF80}" srcId="{4025C7ED-1433-4347-BB10-1EE9B3FEF685}" destId="{7906F84E-EFC0-481A-B8E4-61F1609BEDCD}" srcOrd="3" destOrd="0" parTransId="{D378CC9F-878B-484D-805F-7547BACA1562}" sibTransId="{97D27443-06E0-484A-A88D-6423C7213E5B}"/>
    <dgm:cxn modelId="{CB5DAE34-22B7-4B8A-9673-3BA275829D89}" type="presOf" srcId="{AA4955B1-9547-4D67-BAAA-9047B5EF965E}" destId="{D5B161FD-1DC9-4E69-875D-3A4A5FA05D78}" srcOrd="0" destOrd="0" presId="urn:microsoft.com/office/officeart/2005/8/layout/StepDownProcess"/>
    <dgm:cxn modelId="{BA63ACFC-7528-4C11-8A16-0E9C11F510A9}" type="presOf" srcId="{8C7DCBC4-AB69-494B-A599-73CECB3A9262}" destId="{11FADC57-577C-418F-84CF-F15E71B898C1}" srcOrd="0" destOrd="0" presId="urn:microsoft.com/office/officeart/2005/8/layout/StepDownProcess"/>
    <dgm:cxn modelId="{07D737BC-EB45-41F7-8053-C7DEBC7E2F57}" srcId="{4025C7ED-1433-4347-BB10-1EE9B3FEF685}" destId="{60A4B15A-0A1B-4FD4-B301-23F1B2B0057F}" srcOrd="1" destOrd="0" parTransId="{1AD88420-40E9-4857-B599-80E01263638D}" sibTransId="{8F482696-3592-47E9-8EDA-A0E8D0A3127B}"/>
    <dgm:cxn modelId="{B862C7EA-1F26-4A2E-8452-669937A6D0FD}" type="presOf" srcId="{60A4B15A-0A1B-4FD4-B301-23F1B2B0057F}" destId="{3777FF5B-DD07-4841-9691-1B2E795A5728}" srcOrd="0" destOrd="0" presId="urn:microsoft.com/office/officeart/2005/8/layout/StepDownProcess"/>
    <dgm:cxn modelId="{806B5498-51A6-4821-B6B9-A435497B5766}" type="presOf" srcId="{DE6F6CDA-7AAA-493D-9783-E560080AF30E}" destId="{508C161B-F096-4451-A84C-8D444A0957CF}" srcOrd="0" destOrd="0" presId="urn:microsoft.com/office/officeart/2005/8/layout/StepDownProcess"/>
    <dgm:cxn modelId="{7EFB60B2-07DC-414C-9888-E105BF89B7AB}" srcId="{7906F84E-EFC0-481A-B8E4-61F1609BEDCD}" destId="{DE6F6CDA-7AAA-493D-9783-E560080AF30E}" srcOrd="0" destOrd="0" parTransId="{F8A1E99F-46E9-437A-BE81-F039A474630D}" sibTransId="{7C7709A9-4077-442A-83F3-C15754B6E371}"/>
    <dgm:cxn modelId="{496F7250-DC5B-4E52-B11A-F41A9A6D6689}" srcId="{4025C7ED-1433-4347-BB10-1EE9B3FEF685}" destId="{78B25B3C-542D-4F99-9C0B-7B04D56C7241}" srcOrd="2" destOrd="0" parTransId="{5303EACC-D562-4B51-A1A4-FF10F30B155E}" sibTransId="{279DC6CE-1A31-4C60-AFD7-98AFCAE6CDA6}"/>
    <dgm:cxn modelId="{8E589525-2971-421D-B07B-00362FC7315B}" srcId="{4025C7ED-1433-4347-BB10-1EE9B3FEF685}" destId="{8C7DCBC4-AB69-494B-A599-73CECB3A9262}" srcOrd="0" destOrd="0" parTransId="{3A9B305D-F23C-42C9-98F7-1D7F4A2B7173}" sibTransId="{DD00EBA0-1D75-4305-BE3B-B0EF9762834A}"/>
    <dgm:cxn modelId="{930ADB96-126F-499B-9911-6B7B4199F925}" type="presOf" srcId="{4025C7ED-1433-4347-BB10-1EE9B3FEF685}" destId="{5FEC03A9-D54C-4063-B67B-E6955A1A264A}" srcOrd="0" destOrd="0" presId="urn:microsoft.com/office/officeart/2005/8/layout/StepDownProcess"/>
    <dgm:cxn modelId="{50F95DB9-985C-4229-8C9B-70102E92BD53}" type="presParOf" srcId="{5FEC03A9-D54C-4063-B67B-E6955A1A264A}" destId="{90BE845D-5ECB-48BF-A853-01DDC5BA670A}" srcOrd="0" destOrd="0" presId="urn:microsoft.com/office/officeart/2005/8/layout/StepDownProcess"/>
    <dgm:cxn modelId="{3BA973A9-7270-4854-B66D-1445426C7A0C}" type="presParOf" srcId="{90BE845D-5ECB-48BF-A853-01DDC5BA670A}" destId="{CE6FBF05-24C1-45AF-8957-AD93FE27CEC2}" srcOrd="0" destOrd="0" presId="urn:microsoft.com/office/officeart/2005/8/layout/StepDownProcess"/>
    <dgm:cxn modelId="{263AAC27-DB41-4007-B4D1-12B1BFF7FEAD}" type="presParOf" srcId="{90BE845D-5ECB-48BF-A853-01DDC5BA670A}" destId="{11FADC57-577C-418F-84CF-F15E71B898C1}" srcOrd="1" destOrd="0" presId="urn:microsoft.com/office/officeart/2005/8/layout/StepDownProcess"/>
    <dgm:cxn modelId="{02B1FFBC-1430-49AE-847F-D99D1AB06C3D}" type="presParOf" srcId="{90BE845D-5ECB-48BF-A853-01DDC5BA670A}" destId="{8541039B-38A0-4921-BC82-61EFB02031B8}" srcOrd="2" destOrd="0" presId="urn:microsoft.com/office/officeart/2005/8/layout/StepDownProcess"/>
    <dgm:cxn modelId="{3C7E7DFB-4F0B-4C6C-8E9B-9E6EE7221D8B}" type="presParOf" srcId="{5FEC03A9-D54C-4063-B67B-E6955A1A264A}" destId="{92151DCB-F8ED-4510-86D5-5B06E86042E2}" srcOrd="1" destOrd="0" presId="urn:microsoft.com/office/officeart/2005/8/layout/StepDownProcess"/>
    <dgm:cxn modelId="{2C5BDB3C-69E5-4EA4-9EC8-10511A68DE26}" type="presParOf" srcId="{5FEC03A9-D54C-4063-B67B-E6955A1A264A}" destId="{8869E8D4-2518-45B5-AB0B-577F154B61C4}" srcOrd="2" destOrd="0" presId="urn:microsoft.com/office/officeart/2005/8/layout/StepDownProcess"/>
    <dgm:cxn modelId="{86ED734A-2488-474D-96DB-AFAEB8313CE4}" type="presParOf" srcId="{8869E8D4-2518-45B5-AB0B-577F154B61C4}" destId="{F6102A45-7469-4214-B3AF-577BD9E4A1FA}" srcOrd="0" destOrd="0" presId="urn:microsoft.com/office/officeart/2005/8/layout/StepDownProcess"/>
    <dgm:cxn modelId="{57EC4DFD-C692-4A75-963D-26F7A904DBB6}" type="presParOf" srcId="{8869E8D4-2518-45B5-AB0B-577F154B61C4}" destId="{3777FF5B-DD07-4841-9691-1B2E795A5728}" srcOrd="1" destOrd="0" presId="urn:microsoft.com/office/officeart/2005/8/layout/StepDownProcess"/>
    <dgm:cxn modelId="{29A8BC0D-B5BC-416D-BE17-3B3618D38788}" type="presParOf" srcId="{8869E8D4-2518-45B5-AB0B-577F154B61C4}" destId="{D5B161FD-1DC9-4E69-875D-3A4A5FA05D78}" srcOrd="2" destOrd="0" presId="urn:microsoft.com/office/officeart/2005/8/layout/StepDownProcess"/>
    <dgm:cxn modelId="{AB010204-02C3-4153-9D98-A2425CE15AB6}" type="presParOf" srcId="{5FEC03A9-D54C-4063-B67B-E6955A1A264A}" destId="{B552160C-B3C7-4B16-8718-70CA1B5C6EDD}" srcOrd="3" destOrd="0" presId="urn:microsoft.com/office/officeart/2005/8/layout/StepDownProcess"/>
    <dgm:cxn modelId="{BFBB2249-B1FA-46AA-AEAC-C09EC03AD36F}" type="presParOf" srcId="{5FEC03A9-D54C-4063-B67B-E6955A1A264A}" destId="{31DC6010-7AF1-442E-A809-85122EBC6812}" srcOrd="4" destOrd="0" presId="urn:microsoft.com/office/officeart/2005/8/layout/StepDownProcess"/>
    <dgm:cxn modelId="{384F87DC-015E-4CDE-A557-607BB505520C}" type="presParOf" srcId="{31DC6010-7AF1-442E-A809-85122EBC6812}" destId="{762BC45A-B3D7-4C89-BE27-B0FB40064C1B}" srcOrd="0" destOrd="0" presId="urn:microsoft.com/office/officeart/2005/8/layout/StepDownProcess"/>
    <dgm:cxn modelId="{2D54FC57-65C8-47EE-A297-54B199F81099}" type="presParOf" srcId="{31DC6010-7AF1-442E-A809-85122EBC6812}" destId="{BDDBC546-1CD4-4740-B690-3CF524E0E83F}" srcOrd="1" destOrd="0" presId="urn:microsoft.com/office/officeart/2005/8/layout/StepDownProcess"/>
    <dgm:cxn modelId="{525CD480-81EA-46E5-AD72-8306F88EBEEA}" type="presParOf" srcId="{31DC6010-7AF1-442E-A809-85122EBC6812}" destId="{0013210A-1BD1-4791-8949-6402BC5EDDE9}" srcOrd="2" destOrd="0" presId="urn:microsoft.com/office/officeart/2005/8/layout/StepDownProcess"/>
    <dgm:cxn modelId="{19B65482-2513-4EFC-AB52-1FE1D7C9EE42}" type="presParOf" srcId="{5FEC03A9-D54C-4063-B67B-E6955A1A264A}" destId="{5FD968B3-14F3-4187-95D8-486298165E7F}" srcOrd="5" destOrd="0" presId="urn:microsoft.com/office/officeart/2005/8/layout/StepDownProcess"/>
    <dgm:cxn modelId="{EAF69029-0E2F-4B74-B00F-D099C3B0FEDD}" type="presParOf" srcId="{5FEC03A9-D54C-4063-B67B-E6955A1A264A}" destId="{1A950CC0-A86D-4E69-8D95-8C8CE7FD618E}" srcOrd="6" destOrd="0" presId="urn:microsoft.com/office/officeart/2005/8/layout/StepDownProcess"/>
    <dgm:cxn modelId="{6487914F-16E0-4842-9591-1F48B1636786}" type="presParOf" srcId="{1A950CC0-A86D-4E69-8D95-8C8CE7FD618E}" destId="{1DC53D90-50FB-48AB-85DF-F6DA7C4B41D2}" srcOrd="0" destOrd="0" presId="urn:microsoft.com/office/officeart/2005/8/layout/StepDownProcess"/>
    <dgm:cxn modelId="{2851B926-DBD8-4CD2-AEF1-A228D37DD8B4}" type="presParOf" srcId="{1A950CC0-A86D-4E69-8D95-8C8CE7FD618E}" destId="{508C161B-F096-4451-A84C-8D444A0957CF}" srcOrd="1" destOrd="0" presId="urn:microsoft.com/office/officeart/2005/8/layout/StepDown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StepDownProcess">
  <dgm:title val=""/>
  <dgm:desc val=""/>
  <dgm:catLst>
    <dgm:cat type="process" pri="1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60" srcId="0" destId="10" srcOrd="0" destOrd="0"/>
        <dgm:cxn modelId="12" srcId="10" destId="11" srcOrd="0" destOrd="0"/>
        <dgm:cxn modelId="70" srcId="0" destId="20" srcOrd="1" destOrd="0"/>
        <dgm:cxn modelId="22" srcId="20" destId="21" srcOrd="0" destOrd="0"/>
        <dgm:cxn modelId="80" srcId="0" destId="30" srcOrd="2" destOrd="0"/>
        <dgm:cxn modelId="32" srcId="30" destId="31" srcOrd="0"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tL"/>
          <dgm:param type="flowDir" val="row"/>
          <dgm:param type="off" val="off"/>
          <dgm:param type="bkpt" val="fixed"/>
          <dgm:param type="bkPtFixedVal" val="1"/>
        </dgm:alg>
      </dgm:if>
      <dgm:else name="Name2">
        <dgm:alg type="snake">
          <dgm:param type="grDir" val="tR"/>
          <dgm:param type="flowDir" val="row"/>
          <dgm:param type="off" val="off"/>
          <dgm:param type="bkpt" val="fixed"/>
          <dgm:param type="bkPtFixedVal" val="1"/>
        </dgm:alg>
      </dgm:else>
    </dgm:choose>
    <dgm:shape xmlns:r="http://schemas.openxmlformats.org/officeDocument/2006/relationships" r:blip="">
      <dgm:adjLst/>
    </dgm:shape>
    <dgm:choose name="Name3">
      <dgm:if name="Name4" func="var" arg="dir" op="equ" val="norm">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if>
      <dgm:else name="Name5">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else>
    </dgm:choose>
    <dgm:forEach name="nodesForEach" axis="ch" ptType="node">
      <dgm:layoutNode name="composite">
        <dgm:alg type="composite">
          <dgm:param type="ar" val="1.2439"/>
        </dgm:alg>
        <dgm:shape xmlns:r="http://schemas.openxmlformats.org/officeDocument/2006/relationships" r:blip="">
          <dgm:adjLst/>
        </dgm:shape>
        <dgm:choose name="Name6">
          <dgm:if name="Name7" func="var" arg="dir" op="equ" val="norm">
            <dgm:constrLst>
              <dgm:constr type="l" for="ch" forName="bentUpArrow1" refType="w" fact="0.07"/>
              <dgm:constr type="t" for="ch" forName="bentUpArrow1" refType="h" fact="0.524"/>
              <dgm:constr type="w" for="ch" forName="bentUpArrow1" refType="w" fact="0.3844"/>
              <dgm:constr type="h" for="ch" forName="bentUpArrow1" refType="h" fact="0.42"/>
              <dgm:constr type="l" for="ch" forName="ParentText" refType="w" fact="0"/>
              <dgm:constr type="t" for="ch" forName="ParentText" refType="h" fact="0"/>
              <dgm:constr type="w" for="ch" forName="ParentText" refType="w" fact="0.5684"/>
              <dgm:constr type="h" for="ch" forName="ParentText" refType="h" fact="0.4949"/>
              <dgm:constr type="l" for="ch" forName="ChildText" refType="w" refFor="ch" refForName="ParentText"/>
              <dgm:constr type="t" for="ch" forName="ChildText" refType="h" fact="0.05"/>
              <dgm:constr type="w" for="ch" forName="ChildText" refType="w" fact="0.4134"/>
              <dgm:constr type="h" for="ch" forName="ChildText" refType="h" fact="0.4"/>
              <dgm:constr type="l" for="ch" forName="FinalChildText" refType="w" refFor="ch" refForName="ParentText"/>
              <dgm:constr type="t" for="ch" forName="FinalChildText" refType="h" fact="0.05"/>
              <dgm:constr type="w" for="ch" forName="FinalChildText" refType="w" fact="0.4134"/>
              <dgm:constr type="h" for="ch" forName="FinalChildText" refType="h" fact="0.4"/>
            </dgm:constrLst>
          </dgm:if>
          <dgm:else name="Name8">
            <dgm:constrLst>
              <dgm:constr type="r" for="ch" forName="bentUpArrow1" refType="w" fact="0.97"/>
              <dgm:constr type="t" for="ch" forName="bentUpArrow1" refType="h" fact="0.524"/>
              <dgm:constr type="w" for="ch" forName="bentUpArrow1" refType="w" fact="0.3844"/>
              <dgm:constr type="h" for="ch" forName="bentUpArrow1" refType="h" fact="0.42"/>
              <dgm:constr type="l" for="ch" forName="ParentText" refType="w" fact="0.4316"/>
              <dgm:constr type="t" for="ch" forName="ParentText" refType="h" fact="0"/>
              <dgm:constr type="w" for="ch" forName="ParentText" refType="w" fact="0.5684"/>
              <dgm:constr type="h" for="ch" forName="ParentText" refType="h" fact="0.4949"/>
              <dgm:constr type="l" for="ch" forName="ChildText" refType="w" fact="0"/>
              <dgm:constr type="t" for="ch" forName="ChildText" refType="h" fact="0.05"/>
              <dgm:constr type="w" for="ch" forName="ChildText" refType="w" fact="0.4134"/>
              <dgm:constr type="h" for="ch" forName="ChildText" refType="h" fact="0.4"/>
              <dgm:constr type="l" for="ch" forName="FinalChildText" refType="w" fact="0"/>
              <dgm:constr type="t" for="ch" forName="FinalChildText" refType="h" fact="0.05"/>
              <dgm:constr type="w" for="ch" forName="FinalChildText" refType="w" fact="0.4134"/>
              <dgm:constr type="h" for="ch" forName="FinalChildText" refType="h" fact="0.4"/>
            </dgm:constrLst>
          </dgm:else>
        </dgm:choose>
        <dgm:choose name="Name9">
          <dgm:if name="Name10" axis="followSib" ptType="node" func="cnt" op="gte" val="1">
            <dgm:layoutNode name="bentUpArrow1" styleLbl="alignImgPlace1">
              <dgm:alg type="sp"/>
              <dgm:choose name="Name11">
                <dgm:if name="Name12" func="var" arg="dir" op="equ" val="norm">
                  <dgm:shape xmlns:r="http://schemas.openxmlformats.org/officeDocument/2006/relationships" rot="90" type="bentUpArrow" r:blip="">
                    <dgm:adjLst>
                      <dgm:adj idx="1" val="0.3284"/>
                      <dgm:adj idx="2" val="0.25"/>
                      <dgm:adj idx="3" val="0.3578"/>
                    </dgm:adjLst>
                  </dgm:shape>
                </dgm:if>
                <dgm:else name="Name13">
                  <dgm:shape xmlns:r="http://schemas.openxmlformats.org/officeDocument/2006/relationships" rot="180" type="bentArrow" r:blip="">
                    <dgm:adjLst>
                      <dgm:adj idx="1" val="0.3284"/>
                      <dgm:adj idx="2" val="0.25"/>
                      <dgm:adj idx="3" val="0.3578"/>
                      <dgm:adj idx="4" val="0"/>
                    </dgm:adjLst>
                  </dgm:shape>
                </dgm:else>
              </dgm:choose>
              <dgm:presOf/>
            </dgm:layoutNode>
          </dgm:if>
          <dgm:else name="Name14"/>
        </dgm:choose>
        <dgm:layoutNode name="ParentText" styleLbl="node1">
          <dgm:varLst>
            <dgm:chMax val="1"/>
            <dgm:chPref val="1"/>
            <dgm:bulletEnabled val="1"/>
          </dgm:varLst>
          <dgm:alg type="tx"/>
          <dgm:shape xmlns:r="http://schemas.openxmlformats.org/officeDocument/2006/relationships" type="roundRect" r:blip="">
            <dgm:adjLst>
              <dgm:adj idx="1" val="0.1667"/>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15">
          <dgm:if name="Name16" axis="followSib" ptType="node" func="cnt" op="equ" val="0">
            <dgm:choose name="Name17">
              <dgm:if name="Name18" axis="ch" ptType="node" func="cnt" op="gte" val="1">
                <dgm:layoutNode name="Final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9"/>
            </dgm:choose>
          </dgm:if>
          <dgm:else name="Name20">
            <dgm:layoutNode name="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else>
        </dgm:choos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xmlns=""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xmlns=""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Unlock All Sheets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198503</xdr:colOff>
      <xdr:row>11</xdr:row>
      <xdr:rowOff>232922</xdr:rowOff>
    </xdr:from>
    <xdr:to>
      <xdr:col>12</xdr:col>
      <xdr:colOff>176892</xdr:colOff>
      <xdr:row>18</xdr:row>
      <xdr:rowOff>340498</xdr:rowOff>
    </xdr:to>
    <xdr:graphicFrame macro="">
      <xdr:nvGraphicFramePr>
        <xdr:cNvPr id="2" name="Diagram 1" descr="Step 1 Information worksheet.&#10;Step 2 Section 1 and 2 is component summary worksheet.   &#10;Step 3 Component and adjustment worksheets. &#10;Step 4 Section 3 through 7 is component summary worksheet. &#10;" title="A R  E R visualization of data flow diagram ">
          <a:extLst>
            <a:ext uri="{FF2B5EF4-FFF2-40B4-BE49-F238E27FC236}">
              <a16:creationId xmlns:a16="http://schemas.microsoft.com/office/drawing/2014/main" xmlns=""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22860</xdr:colOff>
      <xdr:row>2</xdr:row>
      <xdr:rowOff>35370</xdr:rowOff>
    </xdr:from>
    <xdr:to>
      <xdr:col>7</xdr:col>
      <xdr:colOff>259080</xdr:colOff>
      <xdr:row>41</xdr:row>
      <xdr:rowOff>155443</xdr:rowOff>
    </xdr:to>
    <xdr:pic>
      <xdr:nvPicPr>
        <xdr:cNvPr id="2" name="Picture 1">
          <a:extLst>
            <a:ext uri="{FF2B5EF4-FFF2-40B4-BE49-F238E27FC236}">
              <a16:creationId xmlns:a16="http://schemas.microsoft.com/office/drawing/2014/main" xmlns="" id="{00000000-0008-0000-0600-000002000000}"/>
            </a:ext>
          </a:extLst>
        </xdr:cNvPr>
        <xdr:cNvPicPr>
          <a:picLocks noChangeAspect="1"/>
        </xdr:cNvPicPr>
      </xdr:nvPicPr>
      <xdr:blipFill rotWithShape="1">
        <a:blip xmlns:r="http://schemas.openxmlformats.org/officeDocument/2006/relationships" r:embed="rId1"/>
        <a:srcRect l="45006" t="16150" r="26616" b="2433"/>
        <a:stretch/>
      </xdr:blipFill>
      <xdr:spPr>
        <a:xfrm>
          <a:off x="4899660" y="401130"/>
          <a:ext cx="4503420" cy="72676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zoomScaleNormal="100" workbookViewId="0">
      <selection activeCell="G22" sqref="G22"/>
    </sheetView>
  </sheetViews>
  <sheetFormatPr defaultColWidth="9.140625" defaultRowHeight="15" x14ac:dyDescent="0.2"/>
  <cols>
    <col min="1" max="16384" width="9.140625" style="237"/>
  </cols>
  <sheetData>
    <row r="1" spans="1:6" ht="15.6" x14ac:dyDescent="0.3">
      <c r="A1" s="52" t="s">
        <v>270</v>
      </c>
    </row>
    <row r="2" spans="1:6" x14ac:dyDescent="0.25">
      <c r="A2" s="238" t="s">
        <v>273</v>
      </c>
    </row>
    <row r="3" spans="1:6" x14ac:dyDescent="0.25">
      <c r="A3" s="237" t="s">
        <v>271</v>
      </c>
    </row>
    <row r="16" spans="1:6" x14ac:dyDescent="0.25">
      <c r="F16" s="240"/>
    </row>
    <row r="26" spans="5:6" x14ac:dyDescent="0.25">
      <c r="E26" s="241"/>
    </row>
    <row r="28" spans="5:6" x14ac:dyDescent="0.25">
      <c r="F28" s="239"/>
    </row>
  </sheetData>
  <sheetProtection algorithmName="SHA-512" hashValue="LQblq0FwVV8qOK/udVn4ij1tqHhn85KY1htQVzDAb/aGxJGQMBq5j4QDbVbGjA+T2T3lAW+dszre4luJnyP4+Q==" saltValue="n9QKAOd+HcKTVosVInnFiw==" spinCount="100000" sheet="1" objects="1" scenarios="1" formatColumns="0" formatRows="0"/>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5"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Z55"/>
  <sheetViews>
    <sheetView showGridLines="0" zoomScale="70" zoomScaleNormal="70" zoomScaleSheetLayoutView="40" workbookViewId="0">
      <selection activeCell="A56" sqref="A56:XFD1048576"/>
    </sheetView>
  </sheetViews>
  <sheetFormatPr defaultColWidth="0" defaultRowHeight="15.75" zeroHeight="1" x14ac:dyDescent="0.25"/>
  <cols>
    <col min="1" max="1" width="2.7109375" style="108" customWidth="1"/>
    <col min="2" max="2" width="6.7109375" style="108" customWidth="1"/>
    <col min="3" max="3" width="10.140625" style="108" bestFit="1" customWidth="1"/>
    <col min="4" max="5" width="50.7109375" style="108" customWidth="1"/>
    <col min="6" max="6" width="37.140625" style="108" bestFit="1" customWidth="1"/>
    <col min="7" max="7" width="20.140625" style="108" customWidth="1"/>
    <col min="8" max="8" width="21.5703125" style="108" customWidth="1"/>
    <col min="9" max="9" width="20.28515625" style="108" customWidth="1"/>
    <col min="10" max="12" width="17.7109375" style="108" customWidth="1"/>
    <col min="13" max="13" width="17.5703125" style="108" customWidth="1"/>
    <col min="14" max="14" width="18.28515625"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108" hidden="1" customWidth="1"/>
    <col min="25" max="26" width="22.140625" style="108" hidden="1" customWidth="1"/>
    <col min="27" max="16384" width="9.140625" style="108" hidden="1"/>
  </cols>
  <sheetData>
    <row r="1" spans="2:23" x14ac:dyDescent="0.25">
      <c r="B1" s="470"/>
      <c r="C1" s="470"/>
      <c r="D1" s="470"/>
    </row>
    <row r="2" spans="2:23" s="321" customFormat="1" ht="18" x14ac:dyDescent="0.25">
      <c r="B2" s="393" t="str">
        <f>'1. Information'!B2</f>
        <v>Version 7/1/2018</v>
      </c>
    </row>
    <row r="3" spans="2:23" ht="18" x14ac:dyDescent="0.25">
      <c r="B3" s="227" t="str">
        <f>'1. Information'!B3</f>
        <v>Annual Mental Health Services Act Revenue and Expenditure Report</v>
      </c>
      <c r="C3" s="1"/>
      <c r="D3" s="1"/>
      <c r="E3" s="1"/>
      <c r="F3" s="1"/>
      <c r="G3" s="1"/>
      <c r="H3" s="1"/>
    </row>
    <row r="4" spans="2:23" ht="18" x14ac:dyDescent="0.25">
      <c r="B4" s="227" t="str">
        <f>'1. Information'!B4</f>
        <v>Fiscal Year 2017-18</v>
      </c>
      <c r="C4" s="1"/>
      <c r="D4" s="1"/>
      <c r="E4" s="1"/>
      <c r="F4" s="1"/>
      <c r="G4" s="1"/>
      <c r="H4" s="1"/>
    </row>
    <row r="5" spans="2:23" ht="18" x14ac:dyDescent="0.25">
      <c r="B5" s="227" t="s">
        <v>139</v>
      </c>
      <c r="C5" s="1"/>
      <c r="D5" s="1"/>
      <c r="E5" s="1"/>
      <c r="F5" s="1"/>
      <c r="G5" s="1"/>
      <c r="H5" s="1"/>
    </row>
    <row r="6" spans="2:23" x14ac:dyDescent="0.25">
      <c r="D6" s="68"/>
      <c r="E6" s="68"/>
      <c r="F6" s="68"/>
      <c r="G6" s="68"/>
      <c r="H6" s="68"/>
    </row>
    <row r="7" spans="2:23" x14ac:dyDescent="0.25">
      <c r="B7" s="95" t="s">
        <v>1</v>
      </c>
      <c r="C7" s="146"/>
      <c r="D7" s="39" t="str">
        <f>IF(ISBLANK('1. Information'!D8),"",'1. Information'!D8)</f>
        <v>Trinity</v>
      </c>
      <c r="E7" s="16"/>
      <c r="F7" s="95" t="s">
        <v>2</v>
      </c>
      <c r="G7" s="109">
        <f>IF(ISBLANK('1. Information'!D7),"",'1. Information'!D7)</f>
        <v>43496</v>
      </c>
    </row>
    <row r="8" spans="2:23" x14ac:dyDescent="0.25">
      <c r="C8" s="3"/>
      <c r="E8" s="3"/>
      <c r="F8" s="16"/>
      <c r="G8" s="3"/>
      <c r="H8" s="111"/>
      <c r="M8"/>
    </row>
    <row r="9" spans="2:23" ht="18.75" thickBot="1" x14ac:dyDescent="0.3">
      <c r="B9" s="228" t="s">
        <v>260</v>
      </c>
      <c r="C9" s="55"/>
      <c r="D9" s="112"/>
      <c r="E9" s="55"/>
      <c r="F9" s="69"/>
      <c r="G9" s="55"/>
      <c r="H9" s="113"/>
      <c r="I9" s="112"/>
      <c r="J9" s="112"/>
      <c r="K9" s="112"/>
      <c r="L9"/>
      <c r="M9"/>
      <c r="W9" s="108"/>
    </row>
    <row r="10" spans="2:23" ht="16.5" thickTop="1" x14ac:dyDescent="0.25">
      <c r="B10" s="3"/>
      <c r="C10" s="3"/>
      <c r="E10" s="3"/>
      <c r="F10" s="16"/>
      <c r="G10" s="3"/>
      <c r="H10" s="111"/>
      <c r="L10"/>
      <c r="M10"/>
      <c r="V10" s="108"/>
      <c r="W10" s="108"/>
    </row>
    <row r="11" spans="2:23" x14ac:dyDescent="0.25">
      <c r="C11" s="3"/>
      <c r="E11" s="3"/>
      <c r="F11" s="277" t="s">
        <v>27</v>
      </c>
      <c r="G11" s="24" t="s">
        <v>29</v>
      </c>
      <c r="H11" s="288" t="s">
        <v>32</v>
      </c>
      <c r="I11" s="277" t="s">
        <v>246</v>
      </c>
      <c r="J11" s="277" t="s">
        <v>247</v>
      </c>
      <c r="K11" s="277" t="s">
        <v>248</v>
      </c>
      <c r="L11"/>
      <c r="M11"/>
      <c r="U11" s="108"/>
      <c r="V11" s="108"/>
      <c r="W11" s="108"/>
    </row>
    <row r="12" spans="2:23" x14ac:dyDescent="0.25">
      <c r="E12" s="3"/>
      <c r="F12" s="343" t="s">
        <v>28</v>
      </c>
      <c r="G12" s="442" t="s">
        <v>213</v>
      </c>
      <c r="H12" s="442"/>
      <c r="I12" s="442"/>
      <c r="J12" s="442"/>
      <c r="K12" s="331"/>
      <c r="L12"/>
      <c r="M12"/>
      <c r="U12" s="108"/>
      <c r="V12" s="108"/>
      <c r="W12" s="108"/>
    </row>
    <row r="13" spans="2:23" ht="47.25" x14ac:dyDescent="0.25">
      <c r="D13" s="3"/>
      <c r="E13" s="16"/>
      <c r="F13" s="30" t="s">
        <v>300</v>
      </c>
      <c r="G13" s="27" t="s">
        <v>5</v>
      </c>
      <c r="H13" s="27" t="s">
        <v>6</v>
      </c>
      <c r="I13" s="27" t="s">
        <v>31</v>
      </c>
      <c r="J13" s="27" t="s">
        <v>15</v>
      </c>
      <c r="K13" s="306" t="s">
        <v>278</v>
      </c>
      <c r="L13"/>
      <c r="M13"/>
      <c r="U13" s="108"/>
      <c r="V13" s="108"/>
      <c r="W13" s="108"/>
    </row>
    <row r="14" spans="2:23" x14ac:dyDescent="0.25">
      <c r="B14" s="101">
        <v>1</v>
      </c>
      <c r="C14" s="457" t="s">
        <v>189</v>
      </c>
      <c r="D14" s="457"/>
      <c r="E14" s="454"/>
      <c r="F14" s="142"/>
      <c r="G14" s="142"/>
      <c r="H14" s="142"/>
      <c r="I14" s="142"/>
      <c r="J14" s="142"/>
      <c r="K14" s="118">
        <f>SUM(F14:J14)</f>
        <v>0</v>
      </c>
      <c r="L14"/>
      <c r="M14"/>
      <c r="U14" s="108"/>
      <c r="V14" s="108"/>
      <c r="W14" s="108"/>
    </row>
    <row r="15" spans="2:23" x14ac:dyDescent="0.25">
      <c r="B15" s="101">
        <v>2</v>
      </c>
      <c r="C15" s="457" t="s">
        <v>188</v>
      </c>
      <c r="D15" s="457"/>
      <c r="E15" s="454"/>
      <c r="F15" s="142"/>
      <c r="G15" s="142"/>
      <c r="H15" s="142"/>
      <c r="I15" s="142"/>
      <c r="J15" s="142"/>
      <c r="K15" s="118">
        <f t="shared" ref="K15:K20" si="0">SUM(F15:J15)</f>
        <v>0</v>
      </c>
      <c r="L15"/>
      <c r="M15"/>
      <c r="U15" s="108"/>
      <c r="V15" s="108"/>
      <c r="W15" s="108"/>
    </row>
    <row r="16" spans="2:23" x14ac:dyDescent="0.25">
      <c r="B16" s="101">
        <v>3</v>
      </c>
      <c r="C16" s="457" t="s">
        <v>123</v>
      </c>
      <c r="D16" s="457"/>
      <c r="E16" s="454"/>
      <c r="F16" s="142"/>
      <c r="G16" s="142"/>
      <c r="H16" s="142"/>
      <c r="I16" s="142"/>
      <c r="J16" s="142"/>
      <c r="K16" s="118">
        <f t="shared" si="0"/>
        <v>0</v>
      </c>
      <c r="L16"/>
      <c r="M16"/>
      <c r="U16" s="108"/>
      <c r="V16" s="108"/>
      <c r="W16" s="108"/>
    </row>
    <row r="17" spans="2:23" x14ac:dyDescent="0.25">
      <c r="B17" s="101">
        <v>4</v>
      </c>
      <c r="C17" s="457" t="s">
        <v>122</v>
      </c>
      <c r="D17" s="457"/>
      <c r="E17" s="454"/>
      <c r="F17" s="142"/>
      <c r="G17" s="142"/>
      <c r="H17" s="142"/>
      <c r="I17" s="142"/>
      <c r="J17" s="142"/>
      <c r="K17" s="118">
        <f t="shared" si="0"/>
        <v>0</v>
      </c>
      <c r="L17"/>
      <c r="M17"/>
      <c r="U17" s="108"/>
      <c r="V17" s="108"/>
      <c r="W17" s="108"/>
    </row>
    <row r="18" spans="2:23" x14ac:dyDescent="0.25">
      <c r="B18" s="101">
        <v>5</v>
      </c>
      <c r="C18" s="457" t="s">
        <v>239</v>
      </c>
      <c r="D18" s="457"/>
      <c r="E18" s="454"/>
      <c r="F18" s="142"/>
      <c r="G18" s="142"/>
      <c r="H18" s="142"/>
      <c r="I18" s="142"/>
      <c r="J18" s="142"/>
      <c r="K18" s="118">
        <f t="shared" si="0"/>
        <v>0</v>
      </c>
      <c r="L18"/>
      <c r="M18"/>
      <c r="U18" s="108"/>
      <c r="V18" s="108"/>
      <c r="W18" s="108"/>
    </row>
    <row r="19" spans="2:23" x14ac:dyDescent="0.25">
      <c r="B19" s="101">
        <v>6</v>
      </c>
      <c r="C19" s="457" t="s">
        <v>240</v>
      </c>
      <c r="D19" s="457"/>
      <c r="E19" s="454"/>
      <c r="F19" s="142"/>
      <c r="G19" s="142"/>
      <c r="H19" s="142"/>
      <c r="I19" s="142"/>
      <c r="J19" s="355"/>
      <c r="K19" s="118">
        <f t="shared" si="0"/>
        <v>0</v>
      </c>
      <c r="L19"/>
      <c r="M19"/>
      <c r="U19" s="108"/>
      <c r="V19" s="108"/>
      <c r="W19" s="108"/>
    </row>
    <row r="20" spans="2:23" x14ac:dyDescent="0.25">
      <c r="B20" s="101">
        <v>7</v>
      </c>
      <c r="C20" s="457" t="s">
        <v>175</v>
      </c>
      <c r="D20" s="457"/>
      <c r="E20" s="457"/>
      <c r="F20" s="121">
        <f>SUM(G28:G47)</f>
        <v>0</v>
      </c>
      <c r="G20" s="121">
        <f>SUM(H28:H47)</f>
        <v>0</v>
      </c>
      <c r="H20" s="122">
        <f>SUM(I28:I47)</f>
        <v>0</v>
      </c>
      <c r="I20" s="122">
        <f>SUM(J28:J47)</f>
        <v>0</v>
      </c>
      <c r="J20" s="119">
        <f>SUM(K28:K47)</f>
        <v>0</v>
      </c>
      <c r="K20" s="118">
        <f t="shared" si="0"/>
        <v>0</v>
      </c>
      <c r="L20"/>
      <c r="M20"/>
      <c r="U20" s="108"/>
      <c r="V20" s="108"/>
      <c r="W20" s="108"/>
    </row>
    <row r="21" spans="2:23" ht="30.95" customHeight="1" x14ac:dyDescent="0.25">
      <c r="B21" s="101">
        <v>8</v>
      </c>
      <c r="C21" s="477" t="s">
        <v>20</v>
      </c>
      <c r="D21" s="477"/>
      <c r="E21" s="477"/>
      <c r="F21" s="43">
        <f t="shared" ref="F21:K21" si="1">SUM(F14:F20)</f>
        <v>0</v>
      </c>
      <c r="G21" s="43">
        <f t="shared" si="1"/>
        <v>0</v>
      </c>
      <c r="H21" s="7">
        <f t="shared" si="1"/>
        <v>0</v>
      </c>
      <c r="I21" s="7">
        <f t="shared" si="1"/>
        <v>0</v>
      </c>
      <c r="J21" s="299">
        <f t="shared" si="1"/>
        <v>0</v>
      </c>
      <c r="K21" s="7">
        <f t="shared" si="1"/>
        <v>0</v>
      </c>
      <c r="L21"/>
      <c r="M21"/>
      <c r="U21" s="108"/>
      <c r="V21" s="108"/>
      <c r="W21" s="108"/>
    </row>
    <row r="22" spans="2:23" s="99" customFormat="1" x14ac:dyDescent="0.25">
      <c r="N22"/>
      <c r="O22"/>
      <c r="P22"/>
      <c r="Q22"/>
      <c r="R22"/>
      <c r="S22"/>
      <c r="T22"/>
      <c r="U22"/>
      <c r="V22"/>
      <c r="W22"/>
    </row>
    <row r="23" spans="2:23" ht="18.75" thickBot="1" x14ac:dyDescent="0.3">
      <c r="B23" s="234" t="s">
        <v>261</v>
      </c>
      <c r="C23" s="112"/>
      <c r="D23" s="82"/>
      <c r="E23" s="82"/>
      <c r="F23" s="82"/>
      <c r="G23" s="82"/>
      <c r="H23" s="114"/>
      <c r="I23" s="112"/>
      <c r="J23" s="112"/>
      <c r="K23" s="112"/>
      <c r="L23" s="112"/>
      <c r="M23"/>
      <c r="W23" s="108"/>
    </row>
    <row r="24" spans="2:23" ht="16.5" thickTop="1" x14ac:dyDescent="0.25">
      <c r="C24" s="5"/>
      <c r="D24" s="5"/>
      <c r="E24" s="5"/>
      <c r="F24" s="5"/>
      <c r="G24" s="110"/>
      <c r="M24"/>
      <c r="W24" s="108"/>
    </row>
    <row r="25" spans="2:23" x14ac:dyDescent="0.25">
      <c r="C25" s="24" t="s">
        <v>27</v>
      </c>
      <c r="D25" s="24" t="s">
        <v>29</v>
      </c>
      <c r="E25" s="24" t="s">
        <v>32</v>
      </c>
      <c r="F25" s="24" t="s">
        <v>246</v>
      </c>
      <c r="G25" s="277" t="s">
        <v>247</v>
      </c>
      <c r="H25" s="304" t="s">
        <v>248</v>
      </c>
      <c r="I25" s="304" t="s">
        <v>257</v>
      </c>
      <c r="J25" s="304" t="s">
        <v>249</v>
      </c>
      <c r="K25" s="304" t="s">
        <v>250</v>
      </c>
      <c r="L25" s="277" t="s">
        <v>251</v>
      </c>
      <c r="M25"/>
      <c r="U25" s="108"/>
      <c r="V25" s="108"/>
      <c r="W25" s="108"/>
    </row>
    <row r="26" spans="2:23" ht="15" customHeight="1" x14ac:dyDescent="0.25">
      <c r="B26" s="26"/>
      <c r="C26" s="305"/>
      <c r="D26" s="476" t="s">
        <v>224</v>
      </c>
      <c r="E26" s="476"/>
      <c r="F26" s="476"/>
      <c r="G26" s="344" t="s">
        <v>214</v>
      </c>
      <c r="H26" s="476" t="s">
        <v>213</v>
      </c>
      <c r="I26" s="476"/>
      <c r="J26" s="476"/>
      <c r="K26" s="476"/>
      <c r="L26" s="331"/>
      <c r="M26"/>
      <c r="U26" s="108"/>
      <c r="V26" s="108"/>
      <c r="W26" s="108"/>
    </row>
    <row r="27" spans="2:23" ht="69" customHeight="1" x14ac:dyDescent="0.25">
      <c r="B27" s="56" t="s">
        <v>134</v>
      </c>
      <c r="C27" s="56" t="s">
        <v>11</v>
      </c>
      <c r="D27" s="31" t="s">
        <v>12</v>
      </c>
      <c r="E27" s="31" t="s">
        <v>18</v>
      </c>
      <c r="F27" s="31" t="s">
        <v>19</v>
      </c>
      <c r="G27" s="30" t="s">
        <v>287</v>
      </c>
      <c r="H27" s="65" t="s">
        <v>5</v>
      </c>
      <c r="I27" s="64" t="s">
        <v>6</v>
      </c>
      <c r="J27" s="64" t="s">
        <v>31</v>
      </c>
      <c r="K27" s="64" t="s">
        <v>15</v>
      </c>
      <c r="L27" s="306" t="s">
        <v>278</v>
      </c>
      <c r="M27"/>
      <c r="U27" s="108"/>
      <c r="V27" s="108"/>
      <c r="W27" s="108"/>
    </row>
    <row r="28" spans="2:23" x14ac:dyDescent="0.25">
      <c r="B28" s="101">
        <v>1</v>
      </c>
      <c r="C28" s="132" t="str">
        <f t="shared" ref="C28:C47" si="2">IF(L28&lt;&gt;0,VLOOKUP($D$7,Info_County_Code,2,FALSE),"")</f>
        <v/>
      </c>
      <c r="D28" s="151"/>
      <c r="E28" s="151"/>
      <c r="F28" s="125"/>
      <c r="G28" s="117"/>
      <c r="H28" s="126"/>
      <c r="I28" s="126"/>
      <c r="J28" s="117"/>
      <c r="K28" s="312"/>
      <c r="L28" s="316">
        <f>SUM(G28:K28)</f>
        <v>0</v>
      </c>
      <c r="M28"/>
      <c r="U28" s="108"/>
      <c r="V28" s="108"/>
      <c r="W28" s="108"/>
    </row>
    <row r="29" spans="2:23" x14ac:dyDescent="0.25">
      <c r="B29" s="101">
        <v>2</v>
      </c>
      <c r="C29" s="132" t="str">
        <f t="shared" si="2"/>
        <v/>
      </c>
      <c r="D29" s="396"/>
      <c r="E29" s="396"/>
      <c r="F29" s="125"/>
      <c r="G29" s="117"/>
      <c r="H29" s="126"/>
      <c r="I29" s="120"/>
      <c r="J29" s="116"/>
      <c r="K29" s="313"/>
      <c r="L29" s="316">
        <f t="shared" ref="L29:L47" si="3">SUM(G29:K29)</f>
        <v>0</v>
      </c>
      <c r="M29"/>
      <c r="U29" s="108"/>
      <c r="V29" s="108"/>
      <c r="W29" s="108"/>
    </row>
    <row r="30" spans="2:23" x14ac:dyDescent="0.25">
      <c r="B30" s="101">
        <v>3</v>
      </c>
      <c r="C30" s="132" t="str">
        <f t="shared" si="2"/>
        <v/>
      </c>
      <c r="D30" s="396"/>
      <c r="E30" s="396"/>
      <c r="F30" s="125"/>
      <c r="G30" s="117"/>
      <c r="H30" s="126"/>
      <c r="I30" s="120"/>
      <c r="J30" s="116"/>
      <c r="K30" s="313"/>
      <c r="L30" s="316">
        <f t="shared" si="3"/>
        <v>0</v>
      </c>
      <c r="M30"/>
      <c r="U30" s="108"/>
      <c r="V30" s="108"/>
      <c r="W30" s="108"/>
    </row>
    <row r="31" spans="2:23" x14ac:dyDescent="0.25">
      <c r="B31" s="101">
        <v>4</v>
      </c>
      <c r="C31" s="132" t="str">
        <f t="shared" si="2"/>
        <v/>
      </c>
      <c r="D31" s="396"/>
      <c r="E31" s="396"/>
      <c r="F31" s="125"/>
      <c r="G31" s="117"/>
      <c r="H31" s="126"/>
      <c r="I31" s="120"/>
      <c r="J31" s="116"/>
      <c r="K31" s="313"/>
      <c r="L31" s="316">
        <f t="shared" si="3"/>
        <v>0</v>
      </c>
      <c r="M31"/>
      <c r="U31" s="108"/>
      <c r="V31" s="108"/>
      <c r="W31" s="108"/>
    </row>
    <row r="32" spans="2:23" x14ac:dyDescent="0.25">
      <c r="B32" s="101">
        <v>5</v>
      </c>
      <c r="C32" s="132" t="str">
        <f t="shared" si="2"/>
        <v/>
      </c>
      <c r="D32" s="396"/>
      <c r="E32" s="396"/>
      <c r="F32" s="125"/>
      <c r="G32" s="117"/>
      <c r="H32" s="126"/>
      <c r="I32" s="120"/>
      <c r="J32" s="116"/>
      <c r="K32" s="313"/>
      <c r="L32" s="316">
        <f t="shared" si="3"/>
        <v>0</v>
      </c>
      <c r="M32"/>
      <c r="U32" s="108"/>
      <c r="V32" s="108"/>
      <c r="W32" s="108"/>
    </row>
    <row r="33" spans="2:23" x14ac:dyDescent="0.25">
      <c r="B33" s="101">
        <v>6</v>
      </c>
      <c r="C33" s="132" t="str">
        <f t="shared" si="2"/>
        <v/>
      </c>
      <c r="D33" s="396"/>
      <c r="E33" s="396"/>
      <c r="F33" s="125"/>
      <c r="G33" s="117"/>
      <c r="H33" s="126"/>
      <c r="I33" s="120"/>
      <c r="J33" s="116"/>
      <c r="K33" s="313"/>
      <c r="L33" s="316">
        <f t="shared" si="3"/>
        <v>0</v>
      </c>
      <c r="M33"/>
      <c r="U33" s="108"/>
      <c r="V33" s="108"/>
      <c r="W33" s="108"/>
    </row>
    <row r="34" spans="2:23" x14ac:dyDescent="0.25">
      <c r="B34" s="101">
        <v>7</v>
      </c>
      <c r="C34" s="132" t="str">
        <f t="shared" si="2"/>
        <v/>
      </c>
      <c r="D34" s="396"/>
      <c r="E34" s="396"/>
      <c r="F34" s="125"/>
      <c r="G34" s="117"/>
      <c r="H34" s="126"/>
      <c r="I34" s="120"/>
      <c r="J34" s="116"/>
      <c r="K34" s="313"/>
      <c r="L34" s="316">
        <f t="shared" si="3"/>
        <v>0</v>
      </c>
      <c r="M34"/>
      <c r="U34" s="108"/>
      <c r="V34" s="108"/>
      <c r="W34" s="108"/>
    </row>
    <row r="35" spans="2:23" x14ac:dyDescent="0.25">
      <c r="B35" s="101">
        <v>8</v>
      </c>
      <c r="C35" s="132" t="str">
        <f t="shared" si="2"/>
        <v/>
      </c>
      <c r="D35" s="151"/>
      <c r="E35" s="151"/>
      <c r="F35" s="125"/>
      <c r="G35" s="117"/>
      <c r="H35" s="126"/>
      <c r="I35" s="120"/>
      <c r="J35" s="116"/>
      <c r="K35" s="313"/>
      <c r="L35" s="316">
        <f t="shared" si="3"/>
        <v>0</v>
      </c>
      <c r="M35"/>
      <c r="U35" s="108"/>
      <c r="V35" s="108"/>
      <c r="W35" s="108"/>
    </row>
    <row r="36" spans="2:23" x14ac:dyDescent="0.25">
      <c r="B36" s="101">
        <v>9</v>
      </c>
      <c r="C36" s="132" t="str">
        <f t="shared" si="2"/>
        <v/>
      </c>
      <c r="D36" s="151"/>
      <c r="E36" s="151"/>
      <c r="F36" s="125"/>
      <c r="G36" s="117"/>
      <c r="H36" s="126"/>
      <c r="I36" s="120"/>
      <c r="J36" s="116"/>
      <c r="K36" s="313"/>
      <c r="L36" s="316">
        <f t="shared" si="3"/>
        <v>0</v>
      </c>
      <c r="M36"/>
      <c r="U36" s="108"/>
      <c r="V36" s="108"/>
      <c r="W36" s="108"/>
    </row>
    <row r="37" spans="2:23" x14ac:dyDescent="0.25">
      <c r="B37" s="101">
        <v>10</v>
      </c>
      <c r="C37" s="132" t="str">
        <f t="shared" si="2"/>
        <v/>
      </c>
      <c r="D37" s="151"/>
      <c r="E37" s="151"/>
      <c r="F37" s="125"/>
      <c r="G37" s="117"/>
      <c r="H37" s="126"/>
      <c r="I37" s="120"/>
      <c r="J37" s="116"/>
      <c r="K37" s="313"/>
      <c r="L37" s="316">
        <f t="shared" si="3"/>
        <v>0</v>
      </c>
      <c r="M37"/>
      <c r="U37" s="108"/>
      <c r="V37" s="108"/>
      <c r="W37" s="108"/>
    </row>
    <row r="38" spans="2:23" x14ac:dyDescent="0.25">
      <c r="B38" s="101">
        <v>11</v>
      </c>
      <c r="C38" s="132" t="str">
        <f t="shared" si="2"/>
        <v/>
      </c>
      <c r="D38" s="151"/>
      <c r="E38" s="151"/>
      <c r="F38" s="125"/>
      <c r="G38" s="117"/>
      <c r="H38" s="126"/>
      <c r="I38" s="120"/>
      <c r="J38" s="116"/>
      <c r="K38" s="313"/>
      <c r="L38" s="316">
        <f t="shared" si="3"/>
        <v>0</v>
      </c>
      <c r="M38"/>
      <c r="U38" s="108"/>
      <c r="V38" s="108"/>
      <c r="W38" s="108"/>
    </row>
    <row r="39" spans="2:23" x14ac:dyDescent="0.25">
      <c r="B39" s="101">
        <v>12</v>
      </c>
      <c r="C39" s="132" t="str">
        <f t="shared" si="2"/>
        <v/>
      </c>
      <c r="D39" s="151"/>
      <c r="E39" s="151"/>
      <c r="F39" s="125"/>
      <c r="G39" s="117"/>
      <c r="H39" s="126"/>
      <c r="I39" s="120"/>
      <c r="J39" s="116"/>
      <c r="K39" s="313"/>
      <c r="L39" s="316">
        <f t="shared" si="3"/>
        <v>0</v>
      </c>
      <c r="M39"/>
      <c r="U39" s="108"/>
      <c r="V39" s="108"/>
      <c r="W39" s="108"/>
    </row>
    <row r="40" spans="2:23" x14ac:dyDescent="0.25">
      <c r="B40" s="101">
        <v>13</v>
      </c>
      <c r="C40" s="132" t="str">
        <f t="shared" si="2"/>
        <v/>
      </c>
      <c r="D40" s="151"/>
      <c r="E40" s="151"/>
      <c r="F40" s="125"/>
      <c r="G40" s="117"/>
      <c r="H40" s="126"/>
      <c r="I40" s="120"/>
      <c r="J40" s="116"/>
      <c r="K40" s="313"/>
      <c r="L40" s="316">
        <f t="shared" si="3"/>
        <v>0</v>
      </c>
      <c r="M40"/>
      <c r="U40" s="108"/>
      <c r="V40" s="108"/>
      <c r="W40" s="108"/>
    </row>
    <row r="41" spans="2:23" x14ac:dyDescent="0.25">
      <c r="B41" s="101">
        <v>14</v>
      </c>
      <c r="C41" s="132" t="str">
        <f t="shared" si="2"/>
        <v/>
      </c>
      <c r="D41" s="151"/>
      <c r="E41" s="151"/>
      <c r="F41" s="125"/>
      <c r="G41" s="117"/>
      <c r="H41" s="126"/>
      <c r="I41" s="120"/>
      <c r="J41" s="116"/>
      <c r="K41" s="313"/>
      <c r="L41" s="316">
        <f t="shared" si="3"/>
        <v>0</v>
      </c>
      <c r="M41"/>
      <c r="U41" s="108"/>
      <c r="V41" s="108"/>
      <c r="W41" s="108"/>
    </row>
    <row r="42" spans="2:23" x14ac:dyDescent="0.25">
      <c r="B42" s="101">
        <v>15</v>
      </c>
      <c r="C42" s="132" t="str">
        <f t="shared" si="2"/>
        <v/>
      </c>
      <c r="D42" s="151"/>
      <c r="E42" s="151"/>
      <c r="F42" s="125"/>
      <c r="G42" s="117"/>
      <c r="H42" s="126"/>
      <c r="I42" s="120"/>
      <c r="J42" s="116"/>
      <c r="K42" s="313"/>
      <c r="L42" s="316">
        <f t="shared" si="3"/>
        <v>0</v>
      </c>
      <c r="M42"/>
      <c r="U42" s="108"/>
      <c r="V42" s="108"/>
      <c r="W42" s="108"/>
    </row>
    <row r="43" spans="2:23" x14ac:dyDescent="0.25">
      <c r="B43" s="101">
        <v>16</v>
      </c>
      <c r="C43" s="132" t="str">
        <f t="shared" si="2"/>
        <v/>
      </c>
      <c r="D43" s="151"/>
      <c r="E43" s="151"/>
      <c r="F43" s="125"/>
      <c r="G43" s="117"/>
      <c r="H43" s="126"/>
      <c r="I43" s="120"/>
      <c r="J43" s="116"/>
      <c r="K43" s="313"/>
      <c r="L43" s="316">
        <f t="shared" si="3"/>
        <v>0</v>
      </c>
      <c r="M43"/>
      <c r="U43" s="108"/>
      <c r="V43" s="108"/>
      <c r="W43" s="108"/>
    </row>
    <row r="44" spans="2:23" x14ac:dyDescent="0.25">
      <c r="B44" s="101">
        <v>17</v>
      </c>
      <c r="C44" s="132" t="str">
        <f t="shared" si="2"/>
        <v/>
      </c>
      <c r="D44" s="151"/>
      <c r="E44" s="151"/>
      <c r="F44" s="125"/>
      <c r="G44" s="117"/>
      <c r="H44" s="126"/>
      <c r="I44" s="120"/>
      <c r="J44" s="116"/>
      <c r="K44" s="313"/>
      <c r="L44" s="316">
        <f t="shared" si="3"/>
        <v>0</v>
      </c>
      <c r="M44"/>
      <c r="U44" s="108"/>
      <c r="V44" s="108"/>
      <c r="W44" s="108"/>
    </row>
    <row r="45" spans="2:23" x14ac:dyDescent="0.25">
      <c r="B45" s="101">
        <v>18</v>
      </c>
      <c r="C45" s="132" t="str">
        <f t="shared" si="2"/>
        <v/>
      </c>
      <c r="D45" s="151"/>
      <c r="E45" s="151"/>
      <c r="F45" s="125"/>
      <c r="G45" s="117"/>
      <c r="H45" s="126"/>
      <c r="I45" s="120"/>
      <c r="J45" s="116"/>
      <c r="K45" s="313"/>
      <c r="L45" s="316">
        <f t="shared" si="3"/>
        <v>0</v>
      </c>
      <c r="M45"/>
      <c r="U45" s="108"/>
      <c r="V45" s="108"/>
      <c r="W45" s="108"/>
    </row>
    <row r="46" spans="2:23" x14ac:dyDescent="0.25">
      <c r="B46" s="101">
        <v>19</v>
      </c>
      <c r="C46" s="132" t="str">
        <f t="shared" si="2"/>
        <v/>
      </c>
      <c r="D46" s="151"/>
      <c r="E46" s="151"/>
      <c r="F46" s="125"/>
      <c r="G46" s="117"/>
      <c r="H46" s="126"/>
      <c r="I46" s="120"/>
      <c r="J46" s="116"/>
      <c r="K46" s="313"/>
      <c r="L46" s="316">
        <f t="shared" si="3"/>
        <v>0</v>
      </c>
      <c r="M46"/>
      <c r="U46" s="108"/>
      <c r="V46" s="108"/>
      <c r="W46" s="108"/>
    </row>
    <row r="47" spans="2:23" x14ac:dyDescent="0.25">
      <c r="B47" s="101">
        <v>20</v>
      </c>
      <c r="C47" s="132" t="str">
        <f t="shared" si="2"/>
        <v/>
      </c>
      <c r="D47" s="151"/>
      <c r="E47" s="151"/>
      <c r="F47" s="125"/>
      <c r="G47" s="117"/>
      <c r="H47" s="126"/>
      <c r="I47" s="120"/>
      <c r="J47" s="116"/>
      <c r="K47" s="313"/>
      <c r="L47" s="316">
        <f t="shared" si="3"/>
        <v>0</v>
      </c>
      <c r="M47"/>
      <c r="U47" s="108"/>
      <c r="V47" s="108"/>
      <c r="W47" s="108"/>
    </row>
    <row r="48" spans="2:23" x14ac:dyDescent="0.25"/>
    <row r="49" x14ac:dyDescent="0.25"/>
    <row r="50" x14ac:dyDescent="0.25"/>
    <row r="51" x14ac:dyDescent="0.25"/>
    <row r="52" x14ac:dyDescent="0.25"/>
    <row r="53" x14ac:dyDescent="0.25"/>
    <row r="54" x14ac:dyDescent="0.25"/>
    <row r="55" x14ac:dyDescent="0.25"/>
  </sheetData>
  <sheetProtection algorithmName="SHA-512" hashValue="FQWqfnVptdzerNHMsNedDl/VvyJNXDOr7UpHS1Otm0Ba9bndarmqwdYSDI3YBijF16frWGj9fta5iUQw7a+RNA==" saltValue="mzi1HTYaRGsFCt/T6Jd6cQ==" spinCount="100000" sheet="1" objects="1" scenarios="1" formatColumns="0" formatRows="0"/>
  <mergeCells count="12">
    <mergeCell ref="H26:K26"/>
    <mergeCell ref="G12:J12"/>
    <mergeCell ref="B1:D1"/>
    <mergeCell ref="C14:E14"/>
    <mergeCell ref="C16:E16"/>
    <mergeCell ref="C17:E17"/>
    <mergeCell ref="C18:E18"/>
    <mergeCell ref="C21:E21"/>
    <mergeCell ref="C20:E20"/>
    <mergeCell ref="C15:E15"/>
    <mergeCell ref="C19:E19"/>
    <mergeCell ref="D26:F26"/>
  </mergeCells>
  <dataValidations count="1">
    <dataValidation type="list" allowBlank="1" showInputMessage="1" showErrorMessage="1" sqref="F28:F47">
      <formula1>CFTN_Project_Type</formula1>
    </dataValidation>
  </dataValidations>
  <pageMargins left="0.25" right="0.25" top="0.48291666666666666" bottom="0.75" header="0.3" footer="0.3"/>
  <pageSetup paperSize="5" scale="63" fitToWidth="0" fitToHeight="0" orientation="landscape" r:id="rId1"/>
  <headerFooter>
    <oddFooter>&amp;C&amp;"Arial,Regular"&amp;16Page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X25"/>
  <sheetViews>
    <sheetView showGridLines="0" zoomScale="70" zoomScaleNormal="70" workbookViewId="0">
      <selection activeCell="A26" sqref="A26:XFD1048576"/>
    </sheetView>
  </sheetViews>
  <sheetFormatPr defaultColWidth="0" defaultRowHeight="15.75" zeroHeight="1" x14ac:dyDescent="0.25"/>
  <cols>
    <col min="1" max="1" width="2.7109375" style="108" customWidth="1"/>
    <col min="2" max="2" width="5.7109375" style="108" customWidth="1"/>
    <col min="3" max="3" width="9.42578125" style="108" bestFit="1" customWidth="1"/>
    <col min="4" max="4" width="62.7109375" style="108" bestFit="1" customWidth="1"/>
    <col min="5" max="5" width="17.140625" style="108" bestFit="1" customWidth="1"/>
    <col min="6" max="6" width="17" style="108" customWidth="1"/>
    <col min="7" max="7" width="16.140625" style="108" bestFit="1" customWidth="1"/>
    <col min="8" max="8" width="22.7109375" style="108" bestFit="1" customWidth="1"/>
    <col min="9" max="9" width="18.5703125" style="108" bestFit="1" customWidth="1"/>
    <col min="10" max="10" width="18.28515625" style="108" bestFit="1" customWidth="1"/>
    <col min="11" max="13" width="19.42578125" customWidth="1"/>
    <col min="14" max="19" width="19.42578125" hidden="1" customWidth="1"/>
    <col min="20" max="22" width="23.7109375" style="108" hidden="1" customWidth="1"/>
    <col min="23" max="23" width="21.28515625" style="108" hidden="1" customWidth="1"/>
    <col min="24" max="24" width="22.140625" style="108" hidden="1" customWidth="1"/>
    <col min="25" max="16384" width="9.140625" style="108" hidden="1"/>
  </cols>
  <sheetData>
    <row r="1" spans="2:20" x14ac:dyDescent="0.25">
      <c r="B1" s="470"/>
      <c r="C1" s="470"/>
      <c r="D1" s="470"/>
    </row>
    <row r="2" spans="2:20" s="321" customFormat="1" ht="18" x14ac:dyDescent="0.25">
      <c r="B2" s="393" t="str">
        <f>'1. Information'!B2</f>
        <v>Version 7/1/2018</v>
      </c>
    </row>
    <row r="3" spans="2:20" ht="20.25" customHeight="1" x14ac:dyDescent="0.25">
      <c r="B3" s="227" t="str">
        <f>'1. Information'!B3</f>
        <v>Annual Mental Health Services Act Revenue and Expenditure Report</v>
      </c>
      <c r="C3" s="83"/>
      <c r="D3" s="83"/>
      <c r="E3" s="83"/>
      <c r="F3" s="83"/>
      <c r="G3" s="83"/>
      <c r="H3" s="83"/>
    </row>
    <row r="4" spans="2:20" ht="18" x14ac:dyDescent="0.25">
      <c r="B4" s="227" t="str">
        <f>'1. Information'!B4</f>
        <v>Fiscal Year 2017-18</v>
      </c>
      <c r="C4" s="1"/>
      <c r="D4" s="1"/>
      <c r="E4" s="1"/>
      <c r="F4" s="1"/>
      <c r="G4" s="1"/>
      <c r="H4" s="1"/>
    </row>
    <row r="5" spans="2:20" ht="18" x14ac:dyDescent="0.25">
      <c r="B5" s="227" t="s">
        <v>289</v>
      </c>
      <c r="C5" s="1"/>
      <c r="D5" s="1"/>
      <c r="E5" s="1"/>
      <c r="F5" s="1"/>
      <c r="G5" s="1"/>
      <c r="H5" s="1"/>
    </row>
    <row r="6" spans="2:20" x14ac:dyDescent="0.25">
      <c r="D6" s="68"/>
      <c r="E6" s="68"/>
      <c r="F6" s="68"/>
      <c r="G6" s="68"/>
      <c r="H6" s="68"/>
    </row>
    <row r="7" spans="2:20" x14ac:dyDescent="0.25">
      <c r="B7" s="442" t="s">
        <v>1</v>
      </c>
      <c r="C7" s="442"/>
      <c r="D7" s="9" t="str">
        <f>IF(ISBLANK('1. Information'!D8),"",'1. Information'!D8)</f>
        <v>Trinity</v>
      </c>
      <c r="F7" s="94" t="s">
        <v>2</v>
      </c>
      <c r="G7" s="109">
        <f>IF(ISBLANK('1. Information'!D7),"",'1. Information'!D7)</f>
        <v>43496</v>
      </c>
    </row>
    <row r="8" spans="2:20" x14ac:dyDescent="0.25">
      <c r="B8" s="6"/>
      <c r="C8" s="6"/>
      <c r="D8" s="6"/>
      <c r="G8" s="6"/>
      <c r="H8" s="147"/>
    </row>
    <row r="9" spans="2:20" ht="18.75" thickBot="1" x14ac:dyDescent="0.3">
      <c r="B9" s="228" t="s">
        <v>260</v>
      </c>
      <c r="C9" s="41"/>
      <c r="D9" s="41"/>
      <c r="E9" s="112"/>
      <c r="F9" s="112"/>
      <c r="G9" s="41"/>
      <c r="H9" s="148"/>
      <c r="I9" s="112"/>
      <c r="J9" s="112"/>
    </row>
    <row r="10" spans="2:20" ht="16.5" thickTop="1" x14ac:dyDescent="0.25">
      <c r="B10" s="6"/>
      <c r="C10" s="6"/>
      <c r="D10" s="6"/>
      <c r="G10" s="6"/>
      <c r="H10" s="147"/>
    </row>
    <row r="11" spans="2:20" x14ac:dyDescent="0.25">
      <c r="B11" s="6"/>
      <c r="C11" s="24" t="s">
        <v>27</v>
      </c>
      <c r="D11" s="24" t="s">
        <v>29</v>
      </c>
      <c r="E11" s="277" t="s">
        <v>32</v>
      </c>
      <c r="F11" s="124" t="s">
        <v>246</v>
      </c>
      <c r="G11" s="101" t="s">
        <v>247</v>
      </c>
      <c r="H11" s="101" t="s">
        <v>248</v>
      </c>
      <c r="I11" s="249" t="s">
        <v>257</v>
      </c>
      <c r="J11" s="277" t="s">
        <v>249</v>
      </c>
      <c r="R11" s="108"/>
      <c r="S11" s="108"/>
    </row>
    <row r="12" spans="2:20" x14ac:dyDescent="0.25">
      <c r="B12" s="26"/>
      <c r="C12" s="305"/>
      <c r="D12" s="324" t="s">
        <v>301</v>
      </c>
      <c r="E12" s="342" t="s">
        <v>28</v>
      </c>
      <c r="F12" s="469" t="s">
        <v>30</v>
      </c>
      <c r="G12" s="469"/>
      <c r="H12" s="469"/>
      <c r="I12" s="469"/>
      <c r="J12" s="331"/>
      <c r="R12" s="26"/>
      <c r="S12" s="26"/>
      <c r="T12" s="26"/>
    </row>
    <row r="13" spans="2:20" ht="80.25" customHeight="1" x14ac:dyDescent="0.25">
      <c r="B13" s="76" t="s">
        <v>134</v>
      </c>
      <c r="C13" s="78" t="s">
        <v>195</v>
      </c>
      <c r="D13" s="21" t="s">
        <v>130</v>
      </c>
      <c r="E13" s="30" t="s">
        <v>300</v>
      </c>
      <c r="F13" s="65" t="s">
        <v>5</v>
      </c>
      <c r="G13" s="64" t="s">
        <v>6</v>
      </c>
      <c r="H13" s="64" t="s">
        <v>31</v>
      </c>
      <c r="I13" s="64" t="s">
        <v>15</v>
      </c>
      <c r="J13" s="306" t="s">
        <v>278</v>
      </c>
      <c r="R13" s="108"/>
      <c r="S13" s="108"/>
    </row>
    <row r="14" spans="2:20" x14ac:dyDescent="0.25">
      <c r="B14" s="101">
        <v>1</v>
      </c>
      <c r="C14" s="132" t="str">
        <f>IF(J14&lt;&gt;0,VLOOKUP($D$7,Info_County_Code,2,FALSE),"")</f>
        <v/>
      </c>
      <c r="D14" s="84" t="s">
        <v>120</v>
      </c>
      <c r="E14" s="117"/>
      <c r="F14" s="126"/>
      <c r="G14" s="126"/>
      <c r="H14" s="117"/>
      <c r="I14" s="312"/>
      <c r="J14" s="316">
        <f>SUM(E14:I14)</f>
        <v>0</v>
      </c>
      <c r="R14" s="108"/>
      <c r="S14" s="108"/>
    </row>
    <row r="15" spans="2:20" x14ac:dyDescent="0.25">
      <c r="B15" s="101">
        <v>2</v>
      </c>
      <c r="C15" s="132" t="str">
        <f>IF(J15&lt;&gt;0,VLOOKUP($D$7,Info_County_Code,2,FALSE),"")</f>
        <v/>
      </c>
      <c r="D15" s="84" t="s">
        <v>121</v>
      </c>
      <c r="E15" s="116"/>
      <c r="F15" s="120"/>
      <c r="G15" s="116"/>
      <c r="H15" s="116"/>
      <c r="I15" s="313"/>
      <c r="J15" s="316">
        <f>SUM(E15:I15)</f>
        <v>0</v>
      </c>
      <c r="R15" s="108"/>
      <c r="S15" s="108"/>
    </row>
    <row r="16" spans="2:20" x14ac:dyDescent="0.25">
      <c r="D16" s="16"/>
      <c r="E16" s="85"/>
      <c r="F16" s="85"/>
      <c r="G16" s="85"/>
    </row>
    <row r="17" x14ac:dyDescent="0.25"/>
    <row r="18" x14ac:dyDescent="0.25"/>
    <row r="19" x14ac:dyDescent="0.25"/>
    <row r="20" x14ac:dyDescent="0.25"/>
    <row r="21" x14ac:dyDescent="0.25"/>
    <row r="22" x14ac:dyDescent="0.25"/>
    <row r="23" x14ac:dyDescent="0.25"/>
    <row r="24" x14ac:dyDescent="0.25"/>
    <row r="25" x14ac:dyDescent="0.25"/>
  </sheetData>
  <sheetProtection algorithmName="SHA-512" hashValue="esnNcdKMHra3eKXg0y+b1ZvxpfVchzzFnVrRciPzqGqBcc4NKU8F56WBFO3w3cZ9wMFfAUPOdapoq5WcezsmpA==" saltValue="mwiZjSlG0qaAgEGKoFYl9g==" spinCount="100000" sheet="1" objects="1" scenarios="1" formatColumns="0" formatRows="0"/>
  <mergeCells count="3">
    <mergeCell ref="B1:D1"/>
    <mergeCell ref="B7:C7"/>
    <mergeCell ref="F12:I12"/>
  </mergeCells>
  <pageMargins left="0.25" right="0.25" top="0.31666666666666698" bottom="0.75" header="0.3" footer="0.3"/>
  <pageSetup paperSize="5" scale="91" fitToWidth="0" fitToHeight="0" orientation="landscape" r:id="rId1"/>
  <headerFooter>
    <oddFooter>&amp;C&amp;"Arial,Regular"&amp;16Page &amp;P of &amp;N</oddFooter>
  </headerFooter>
  <colBreaks count="1" manualBreakCount="1">
    <brk id="19" min="5" max="1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L120"/>
  <sheetViews>
    <sheetView showGridLines="0" zoomScale="70" zoomScaleNormal="70" workbookViewId="0">
      <selection activeCell="A121" sqref="A121:XFD1048576"/>
    </sheetView>
  </sheetViews>
  <sheetFormatPr defaultColWidth="0" defaultRowHeight="15" zeroHeight="1" x14ac:dyDescent="0.2"/>
  <cols>
    <col min="1" max="1" width="2.7109375" style="108" customWidth="1"/>
    <col min="2" max="2" width="6.7109375" style="108" customWidth="1"/>
    <col min="3" max="3" width="9.28515625" style="108" bestFit="1" customWidth="1"/>
    <col min="4" max="4" width="26.140625" style="108" customWidth="1"/>
    <col min="5" max="5" width="20.140625" style="108" customWidth="1"/>
    <col min="6" max="6" width="30" style="108" customWidth="1"/>
    <col min="7" max="7" width="54.28515625" style="108" customWidth="1"/>
    <col min="8" max="11" width="11.7109375" style="108" customWidth="1"/>
    <col min="12" max="12" width="11.7109375" style="108" hidden="1" customWidth="1"/>
    <col min="13" max="16384" width="9.140625" style="108" hidden="1"/>
  </cols>
  <sheetData>
    <row r="1" spans="2:7" x14ac:dyDescent="0.2">
      <c r="B1" s="66"/>
      <c r="C1" s="66"/>
    </row>
    <row r="2" spans="2:7" s="321" customFormat="1" x14ac:dyDescent="0.2">
      <c r="B2" s="391" t="str">
        <f>'1. Information'!B2</f>
        <v>Version 7/1/2018</v>
      </c>
    </row>
    <row r="3" spans="2:7" ht="18" x14ac:dyDescent="0.2">
      <c r="B3" s="227" t="str">
        <f>'1. Information'!B3</f>
        <v>Annual Mental Health Services Act Revenue and Expenditure Report</v>
      </c>
      <c r="C3" s="1"/>
      <c r="D3" s="1"/>
      <c r="E3" s="1"/>
      <c r="F3" s="1"/>
    </row>
    <row r="4" spans="2:7" ht="18" x14ac:dyDescent="0.2">
      <c r="B4" s="227" t="str">
        <f>'1. Information'!B4</f>
        <v>Fiscal Year 2017-18</v>
      </c>
      <c r="C4" s="1"/>
      <c r="D4" s="1"/>
      <c r="E4" s="1"/>
      <c r="F4" s="1"/>
    </row>
    <row r="5" spans="2:7" ht="18" x14ac:dyDescent="0.2">
      <c r="B5" s="53" t="s">
        <v>131</v>
      </c>
      <c r="C5" s="40"/>
      <c r="D5" s="40"/>
      <c r="E5" s="40"/>
      <c r="F5" s="40"/>
    </row>
    <row r="6" spans="2:7" ht="15.75" x14ac:dyDescent="0.2">
      <c r="C6" s="93"/>
      <c r="D6" s="93"/>
      <c r="E6" s="93"/>
      <c r="F6" s="93"/>
    </row>
    <row r="7" spans="2:7" ht="15.75" x14ac:dyDescent="0.25">
      <c r="B7" s="442" t="s">
        <v>1</v>
      </c>
      <c r="C7" s="442"/>
      <c r="D7" s="9" t="str">
        <f>IF(ISBLANK('1. Information'!D8),"",'1. Information'!D8)</f>
        <v>Trinity</v>
      </c>
      <c r="E7" s="3"/>
      <c r="F7" s="97" t="s">
        <v>178</v>
      </c>
      <c r="G7" s="109">
        <f>IF(ISBLANK('1. Information'!D7),"",'1. Information'!D7)</f>
        <v>43496</v>
      </c>
    </row>
    <row r="8" spans="2:7" ht="15.75" x14ac:dyDescent="0.25">
      <c r="B8" s="6"/>
      <c r="C8" s="6"/>
      <c r="D8" s="6"/>
      <c r="E8" s="3"/>
      <c r="F8" s="86"/>
      <c r="G8" s="111"/>
    </row>
    <row r="9" spans="2:7" ht="18.75" thickBot="1" x14ac:dyDescent="0.3">
      <c r="B9" s="228" t="s">
        <v>260</v>
      </c>
      <c r="C9" s="41"/>
      <c r="D9" s="41"/>
      <c r="E9" s="55"/>
      <c r="F9" s="87"/>
      <c r="G9" s="113"/>
    </row>
    <row r="10" spans="2:7" ht="16.5" thickTop="1" x14ac:dyDescent="0.25">
      <c r="B10" s="6"/>
      <c r="C10" s="6"/>
      <c r="D10" s="6"/>
      <c r="E10" s="3"/>
      <c r="F10" s="86"/>
      <c r="G10" s="111"/>
    </row>
    <row r="11" spans="2:7" x14ac:dyDescent="0.2">
      <c r="C11" s="88" t="s">
        <v>27</v>
      </c>
      <c r="D11" s="88" t="s">
        <v>29</v>
      </c>
      <c r="E11" s="88" t="s">
        <v>32</v>
      </c>
      <c r="F11" s="88" t="s">
        <v>246</v>
      </c>
      <c r="G11" s="115" t="s">
        <v>247</v>
      </c>
    </row>
    <row r="12" spans="2:7" ht="15.75" x14ac:dyDescent="0.2">
      <c r="B12" s="76" t="s">
        <v>134</v>
      </c>
      <c r="C12" s="56" t="s">
        <v>11</v>
      </c>
      <c r="D12" s="31" t="s">
        <v>111</v>
      </c>
      <c r="E12" s="31" t="s">
        <v>110</v>
      </c>
      <c r="F12" s="31" t="s">
        <v>112</v>
      </c>
      <c r="G12" s="31" t="s">
        <v>113</v>
      </c>
    </row>
    <row r="13" spans="2:7" x14ac:dyDescent="0.2">
      <c r="B13" s="101">
        <v>1</v>
      </c>
      <c r="C13" s="132" t="str">
        <f t="shared" ref="C13:C42" si="0">IF(F13&lt;&gt;0,VLOOKUP($D$7,Info_County_Code,2,FALSE),"")</f>
        <v/>
      </c>
      <c r="D13" s="149"/>
      <c r="E13" s="337"/>
      <c r="F13" s="336"/>
      <c r="G13" s="151"/>
    </row>
    <row r="14" spans="2:7" x14ac:dyDescent="0.2">
      <c r="B14" s="101">
        <v>2</v>
      </c>
      <c r="C14" s="132" t="str">
        <f t="shared" si="0"/>
        <v/>
      </c>
      <c r="D14" s="149"/>
      <c r="E14" s="133"/>
      <c r="F14" s="150"/>
      <c r="G14" s="151"/>
    </row>
    <row r="15" spans="2:7" x14ac:dyDescent="0.2">
      <c r="B15" s="101">
        <v>3</v>
      </c>
      <c r="C15" s="132" t="str">
        <f t="shared" si="0"/>
        <v/>
      </c>
      <c r="D15" s="149"/>
      <c r="E15" s="133"/>
      <c r="F15" s="150"/>
      <c r="G15" s="151"/>
    </row>
    <row r="16" spans="2:7" x14ac:dyDescent="0.2">
      <c r="B16" s="101">
        <v>4</v>
      </c>
      <c r="C16" s="132" t="str">
        <f t="shared" si="0"/>
        <v/>
      </c>
      <c r="D16" s="149"/>
      <c r="E16" s="133"/>
      <c r="F16" s="150"/>
      <c r="G16" s="151"/>
    </row>
    <row r="17" spans="2:7" x14ac:dyDescent="0.2">
      <c r="B17" s="101">
        <v>5</v>
      </c>
      <c r="C17" s="132" t="str">
        <f t="shared" si="0"/>
        <v/>
      </c>
      <c r="D17" s="149"/>
      <c r="E17" s="133"/>
      <c r="F17" s="152"/>
      <c r="G17" s="151"/>
    </row>
    <row r="18" spans="2:7" x14ac:dyDescent="0.2">
      <c r="B18" s="101">
        <v>6</v>
      </c>
      <c r="C18" s="132" t="str">
        <f t="shared" si="0"/>
        <v/>
      </c>
      <c r="D18" s="149"/>
      <c r="E18" s="133"/>
      <c r="F18" s="152"/>
      <c r="G18" s="151"/>
    </row>
    <row r="19" spans="2:7" x14ac:dyDescent="0.2">
      <c r="B19" s="101">
        <v>7</v>
      </c>
      <c r="C19" s="132" t="str">
        <f t="shared" si="0"/>
        <v/>
      </c>
      <c r="D19" s="149"/>
      <c r="E19" s="133"/>
      <c r="F19" s="152"/>
      <c r="G19" s="151"/>
    </row>
    <row r="20" spans="2:7" x14ac:dyDescent="0.2">
      <c r="B20" s="101">
        <v>8</v>
      </c>
      <c r="C20" s="132" t="str">
        <f t="shared" si="0"/>
        <v/>
      </c>
      <c r="D20" s="149"/>
      <c r="E20" s="133"/>
      <c r="F20" s="152"/>
      <c r="G20" s="151"/>
    </row>
    <row r="21" spans="2:7" x14ac:dyDescent="0.2">
      <c r="B21" s="101">
        <v>9</v>
      </c>
      <c r="C21" s="132" t="str">
        <f t="shared" si="0"/>
        <v/>
      </c>
      <c r="D21" s="149"/>
      <c r="E21" s="133"/>
      <c r="F21" s="152"/>
      <c r="G21" s="151"/>
    </row>
    <row r="22" spans="2:7" x14ac:dyDescent="0.2">
      <c r="B22" s="101">
        <v>10</v>
      </c>
      <c r="C22" s="132" t="str">
        <f t="shared" si="0"/>
        <v/>
      </c>
      <c r="D22" s="149"/>
      <c r="E22" s="133"/>
      <c r="F22" s="152"/>
      <c r="G22" s="151"/>
    </row>
    <row r="23" spans="2:7" x14ac:dyDescent="0.2">
      <c r="B23" s="254">
        <v>11</v>
      </c>
      <c r="C23" s="132" t="str">
        <f t="shared" si="0"/>
        <v/>
      </c>
      <c r="D23" s="149"/>
      <c r="E23" s="133"/>
      <c r="F23" s="150"/>
      <c r="G23" s="151"/>
    </row>
    <row r="24" spans="2:7" x14ac:dyDescent="0.2">
      <c r="B24" s="254">
        <v>12</v>
      </c>
      <c r="C24" s="132" t="str">
        <f t="shared" si="0"/>
        <v/>
      </c>
      <c r="D24" s="149"/>
      <c r="E24" s="133"/>
      <c r="F24" s="150"/>
      <c r="G24" s="151"/>
    </row>
    <row r="25" spans="2:7" x14ac:dyDescent="0.2">
      <c r="B25" s="254">
        <v>13</v>
      </c>
      <c r="C25" s="132" t="str">
        <f t="shared" si="0"/>
        <v/>
      </c>
      <c r="D25" s="149"/>
      <c r="E25" s="133"/>
      <c r="F25" s="150"/>
      <c r="G25" s="151"/>
    </row>
    <row r="26" spans="2:7" x14ac:dyDescent="0.2">
      <c r="B26" s="254">
        <v>14</v>
      </c>
      <c r="C26" s="132" t="str">
        <f t="shared" si="0"/>
        <v/>
      </c>
      <c r="D26" s="149"/>
      <c r="E26" s="133"/>
      <c r="F26" s="150"/>
      <c r="G26" s="151"/>
    </row>
    <row r="27" spans="2:7" x14ac:dyDescent="0.2">
      <c r="B27" s="254">
        <v>15</v>
      </c>
      <c r="C27" s="132" t="str">
        <f t="shared" si="0"/>
        <v/>
      </c>
      <c r="D27" s="149"/>
      <c r="E27" s="133"/>
      <c r="F27" s="152"/>
      <c r="G27" s="151"/>
    </row>
    <row r="28" spans="2:7" x14ac:dyDescent="0.2">
      <c r="B28" s="254">
        <v>16</v>
      </c>
      <c r="C28" s="132" t="str">
        <f t="shared" si="0"/>
        <v/>
      </c>
      <c r="D28" s="149"/>
      <c r="E28" s="133"/>
      <c r="F28" s="152"/>
      <c r="G28" s="151"/>
    </row>
    <row r="29" spans="2:7" x14ac:dyDescent="0.2">
      <c r="B29" s="254">
        <v>17</v>
      </c>
      <c r="C29" s="132" t="str">
        <f t="shared" si="0"/>
        <v/>
      </c>
      <c r="D29" s="149"/>
      <c r="E29" s="133"/>
      <c r="F29" s="152"/>
      <c r="G29" s="151"/>
    </row>
    <row r="30" spans="2:7" x14ac:dyDescent="0.2">
      <c r="B30" s="254">
        <v>18</v>
      </c>
      <c r="C30" s="132" t="str">
        <f t="shared" si="0"/>
        <v/>
      </c>
      <c r="D30" s="149"/>
      <c r="E30" s="133"/>
      <c r="F30" s="152"/>
      <c r="G30" s="151"/>
    </row>
    <row r="31" spans="2:7" x14ac:dyDescent="0.2">
      <c r="B31" s="254">
        <v>19</v>
      </c>
      <c r="C31" s="132" t="str">
        <f t="shared" si="0"/>
        <v/>
      </c>
      <c r="D31" s="149"/>
      <c r="E31" s="133"/>
      <c r="F31" s="152"/>
      <c r="G31" s="151"/>
    </row>
    <row r="32" spans="2:7" x14ac:dyDescent="0.2">
      <c r="B32" s="254">
        <v>20</v>
      </c>
      <c r="C32" s="132" t="str">
        <f t="shared" si="0"/>
        <v/>
      </c>
      <c r="D32" s="149"/>
      <c r="E32" s="133"/>
      <c r="F32" s="152"/>
      <c r="G32" s="151"/>
    </row>
    <row r="33" spans="2:7" x14ac:dyDescent="0.2">
      <c r="B33" s="254">
        <v>21</v>
      </c>
      <c r="C33" s="132" t="str">
        <f t="shared" si="0"/>
        <v/>
      </c>
      <c r="D33" s="149"/>
      <c r="E33" s="133"/>
      <c r="F33" s="150"/>
      <c r="G33" s="151"/>
    </row>
    <row r="34" spans="2:7" x14ac:dyDescent="0.2">
      <c r="B34" s="254">
        <v>22</v>
      </c>
      <c r="C34" s="132" t="str">
        <f t="shared" si="0"/>
        <v/>
      </c>
      <c r="D34" s="149"/>
      <c r="E34" s="133"/>
      <c r="F34" s="150"/>
      <c r="G34" s="151"/>
    </row>
    <row r="35" spans="2:7" x14ac:dyDescent="0.2">
      <c r="B35" s="254">
        <v>23</v>
      </c>
      <c r="C35" s="132" t="str">
        <f t="shared" si="0"/>
        <v/>
      </c>
      <c r="D35" s="149"/>
      <c r="E35" s="133"/>
      <c r="F35" s="150"/>
      <c r="G35" s="151"/>
    </row>
    <row r="36" spans="2:7" x14ac:dyDescent="0.2">
      <c r="B36" s="254">
        <v>24</v>
      </c>
      <c r="C36" s="132" t="str">
        <f t="shared" si="0"/>
        <v/>
      </c>
      <c r="D36" s="149"/>
      <c r="E36" s="133"/>
      <c r="F36" s="150"/>
      <c r="G36" s="151"/>
    </row>
    <row r="37" spans="2:7" x14ac:dyDescent="0.2">
      <c r="B37" s="254">
        <v>25</v>
      </c>
      <c r="C37" s="132" t="str">
        <f t="shared" si="0"/>
        <v/>
      </c>
      <c r="D37" s="149"/>
      <c r="E37" s="133"/>
      <c r="F37" s="152"/>
      <c r="G37" s="151"/>
    </row>
    <row r="38" spans="2:7" x14ac:dyDescent="0.2">
      <c r="B38" s="254">
        <v>26</v>
      </c>
      <c r="C38" s="132" t="str">
        <f t="shared" si="0"/>
        <v/>
      </c>
      <c r="D38" s="149"/>
      <c r="E38" s="133"/>
      <c r="F38" s="152"/>
      <c r="G38" s="151"/>
    </row>
    <row r="39" spans="2:7" x14ac:dyDescent="0.2">
      <c r="B39" s="254">
        <v>27</v>
      </c>
      <c r="C39" s="132" t="str">
        <f t="shared" si="0"/>
        <v/>
      </c>
      <c r="D39" s="149"/>
      <c r="E39" s="133"/>
      <c r="F39" s="152"/>
      <c r="G39" s="151"/>
    </row>
    <row r="40" spans="2:7" x14ac:dyDescent="0.2">
      <c r="B40" s="254">
        <v>28</v>
      </c>
      <c r="C40" s="132" t="str">
        <f t="shared" si="0"/>
        <v/>
      </c>
      <c r="D40" s="149"/>
      <c r="E40" s="133"/>
      <c r="F40" s="152"/>
      <c r="G40" s="151"/>
    </row>
    <row r="41" spans="2:7" x14ac:dyDescent="0.2">
      <c r="B41" s="254">
        <v>29</v>
      </c>
      <c r="C41" s="132" t="str">
        <f t="shared" si="0"/>
        <v/>
      </c>
      <c r="D41" s="149"/>
      <c r="E41" s="133"/>
      <c r="F41" s="152"/>
      <c r="G41" s="151"/>
    </row>
    <row r="42" spans="2:7" x14ac:dyDescent="0.2">
      <c r="B42" s="254">
        <v>30</v>
      </c>
      <c r="C42" s="132" t="str">
        <f t="shared" si="0"/>
        <v/>
      </c>
      <c r="D42" s="149"/>
      <c r="E42" s="133"/>
      <c r="F42" s="152"/>
      <c r="G42" s="151"/>
    </row>
    <row r="43" spans="2:7" x14ac:dyDescent="0.2">
      <c r="C43" s="153" t="str">
        <f>IF(NOT(COUNTA(D43:G43)),"",VLOOKUP(D21,Info_County_Code,2,FALSE))</f>
        <v/>
      </c>
      <c r="D43" s="99"/>
      <c r="E43" s="99"/>
      <c r="F43" s="154"/>
    </row>
    <row r="44" spans="2:7" ht="18.75" thickBot="1" x14ac:dyDescent="0.3">
      <c r="B44" s="229" t="s">
        <v>261</v>
      </c>
      <c r="C44" s="155"/>
      <c r="D44" s="112"/>
      <c r="E44" s="112"/>
      <c r="F44" s="156"/>
      <c r="G44" s="156"/>
    </row>
    <row r="45" spans="2:7" s="99" customFormat="1" ht="15.75" thickTop="1" x14ac:dyDescent="0.2"/>
    <row r="46" spans="2:7" s="99" customFormat="1" x14ac:dyDescent="0.2">
      <c r="C46" s="101" t="s">
        <v>27</v>
      </c>
      <c r="D46" s="101" t="s">
        <v>29</v>
      </c>
      <c r="E46" s="88" t="s">
        <v>32</v>
      </c>
      <c r="F46" s="277" t="s">
        <v>246</v>
      </c>
      <c r="G46" s="115" t="s">
        <v>247</v>
      </c>
    </row>
    <row r="47" spans="2:7" ht="15.75" x14ac:dyDescent="0.2">
      <c r="B47" s="76" t="s">
        <v>134</v>
      </c>
      <c r="C47" s="56" t="s">
        <v>11</v>
      </c>
      <c r="D47" s="56" t="s">
        <v>191</v>
      </c>
      <c r="E47" s="356" t="s">
        <v>110</v>
      </c>
      <c r="F47" s="31" t="s">
        <v>112</v>
      </c>
      <c r="G47" s="356" t="s">
        <v>113</v>
      </c>
    </row>
    <row r="48" spans="2:7" x14ac:dyDescent="0.2">
      <c r="B48" s="101">
        <v>1</v>
      </c>
      <c r="C48" s="132" t="str">
        <f t="shared" ref="C48:C77" si="1">IF(F48&lt;&gt;0,VLOOKUP($D$7,Info_County_Code,2,FALSE),"")</f>
        <v/>
      </c>
      <c r="D48" s="335" t="s">
        <v>286</v>
      </c>
      <c r="E48" s="337"/>
      <c r="F48" s="150"/>
      <c r="G48" s="364"/>
    </row>
    <row r="49" spans="2:7" x14ac:dyDescent="0.2">
      <c r="B49" s="101">
        <v>2</v>
      </c>
      <c r="C49" s="132" t="str">
        <f t="shared" si="1"/>
        <v/>
      </c>
      <c r="D49" s="335" t="s">
        <v>286</v>
      </c>
      <c r="E49" s="133"/>
      <c r="F49" s="150"/>
      <c r="G49" s="364"/>
    </row>
    <row r="50" spans="2:7" x14ac:dyDescent="0.2">
      <c r="B50" s="101">
        <v>3</v>
      </c>
      <c r="C50" s="132" t="str">
        <f t="shared" si="1"/>
        <v/>
      </c>
      <c r="D50" s="335" t="s">
        <v>286</v>
      </c>
      <c r="E50" s="133"/>
      <c r="F50" s="150"/>
      <c r="G50" s="151"/>
    </row>
    <row r="51" spans="2:7" x14ac:dyDescent="0.2">
      <c r="B51" s="254">
        <v>4</v>
      </c>
      <c r="C51" s="132" t="str">
        <f t="shared" si="1"/>
        <v/>
      </c>
      <c r="D51" s="335" t="s">
        <v>286</v>
      </c>
      <c r="E51" s="133"/>
      <c r="F51" s="150"/>
      <c r="G51" s="151"/>
    </row>
    <row r="52" spans="2:7" x14ac:dyDescent="0.2">
      <c r="B52" s="254">
        <v>5</v>
      </c>
      <c r="C52" s="132" t="str">
        <f t="shared" si="1"/>
        <v/>
      </c>
      <c r="D52" s="335" t="s">
        <v>286</v>
      </c>
      <c r="E52" s="133"/>
      <c r="F52" s="150"/>
      <c r="G52" s="151"/>
    </row>
    <row r="53" spans="2:7" x14ac:dyDescent="0.2">
      <c r="B53" s="254">
        <v>6</v>
      </c>
      <c r="C53" s="132" t="str">
        <f t="shared" si="1"/>
        <v/>
      </c>
      <c r="D53" s="335" t="s">
        <v>286</v>
      </c>
      <c r="E53" s="133"/>
      <c r="F53" s="150"/>
      <c r="G53" s="151"/>
    </row>
    <row r="54" spans="2:7" x14ac:dyDescent="0.2">
      <c r="B54" s="254">
        <v>7</v>
      </c>
      <c r="C54" s="132" t="str">
        <f t="shared" si="1"/>
        <v/>
      </c>
      <c r="D54" s="335" t="s">
        <v>286</v>
      </c>
      <c r="E54" s="133"/>
      <c r="F54" s="150"/>
      <c r="G54" s="151"/>
    </row>
    <row r="55" spans="2:7" x14ac:dyDescent="0.2">
      <c r="B55" s="254">
        <v>8</v>
      </c>
      <c r="C55" s="132" t="str">
        <f t="shared" si="1"/>
        <v/>
      </c>
      <c r="D55" s="335" t="s">
        <v>286</v>
      </c>
      <c r="E55" s="133"/>
      <c r="F55" s="150"/>
      <c r="G55" s="151"/>
    </row>
    <row r="56" spans="2:7" x14ac:dyDescent="0.2">
      <c r="B56" s="254">
        <v>9</v>
      </c>
      <c r="C56" s="132" t="str">
        <f t="shared" si="1"/>
        <v/>
      </c>
      <c r="D56" s="335" t="s">
        <v>286</v>
      </c>
      <c r="E56" s="133"/>
      <c r="F56" s="150"/>
      <c r="G56" s="151"/>
    </row>
    <row r="57" spans="2:7" x14ac:dyDescent="0.2">
      <c r="B57" s="254">
        <v>10</v>
      </c>
      <c r="C57" s="132" t="str">
        <f t="shared" si="1"/>
        <v/>
      </c>
      <c r="D57" s="335" t="s">
        <v>286</v>
      </c>
      <c r="E57" s="133"/>
      <c r="F57" s="150"/>
      <c r="G57" s="151"/>
    </row>
    <row r="58" spans="2:7" x14ac:dyDescent="0.2">
      <c r="B58" s="254">
        <v>11</v>
      </c>
      <c r="C58" s="132" t="str">
        <f t="shared" si="1"/>
        <v/>
      </c>
      <c r="D58" s="335" t="s">
        <v>286</v>
      </c>
      <c r="E58" s="133"/>
      <c r="F58" s="150"/>
      <c r="G58" s="151"/>
    </row>
    <row r="59" spans="2:7" x14ac:dyDescent="0.2">
      <c r="B59" s="254">
        <v>12</v>
      </c>
      <c r="C59" s="132" t="str">
        <f t="shared" si="1"/>
        <v/>
      </c>
      <c r="D59" s="335" t="s">
        <v>286</v>
      </c>
      <c r="E59" s="133"/>
      <c r="F59" s="150"/>
      <c r="G59" s="151"/>
    </row>
    <row r="60" spans="2:7" x14ac:dyDescent="0.2">
      <c r="B60" s="254">
        <v>13</v>
      </c>
      <c r="C60" s="132" t="str">
        <f t="shared" si="1"/>
        <v/>
      </c>
      <c r="D60" s="335" t="s">
        <v>286</v>
      </c>
      <c r="E60" s="133"/>
      <c r="F60" s="150"/>
      <c r="G60" s="151"/>
    </row>
    <row r="61" spans="2:7" x14ac:dyDescent="0.2">
      <c r="B61" s="254">
        <v>14</v>
      </c>
      <c r="C61" s="132" t="str">
        <f t="shared" si="1"/>
        <v/>
      </c>
      <c r="D61" s="335" t="s">
        <v>286</v>
      </c>
      <c r="E61" s="133"/>
      <c r="F61" s="150"/>
      <c r="G61" s="151"/>
    </row>
    <row r="62" spans="2:7" x14ac:dyDescent="0.2">
      <c r="B62" s="254">
        <v>15</v>
      </c>
      <c r="C62" s="132" t="str">
        <f t="shared" si="1"/>
        <v/>
      </c>
      <c r="D62" s="335" t="s">
        <v>286</v>
      </c>
      <c r="E62" s="133"/>
      <c r="F62" s="150"/>
      <c r="G62" s="151"/>
    </row>
    <row r="63" spans="2:7" x14ac:dyDescent="0.2">
      <c r="B63" s="254">
        <v>16</v>
      </c>
      <c r="C63" s="132" t="str">
        <f t="shared" si="1"/>
        <v/>
      </c>
      <c r="D63" s="335" t="s">
        <v>286</v>
      </c>
      <c r="E63" s="133"/>
      <c r="F63" s="150"/>
      <c r="G63" s="151"/>
    </row>
    <row r="64" spans="2:7" x14ac:dyDescent="0.2">
      <c r="B64" s="254">
        <v>17</v>
      </c>
      <c r="C64" s="132" t="str">
        <f t="shared" si="1"/>
        <v/>
      </c>
      <c r="D64" s="335" t="s">
        <v>286</v>
      </c>
      <c r="E64" s="133"/>
      <c r="F64" s="150"/>
      <c r="G64" s="151"/>
    </row>
    <row r="65" spans="2:7" x14ac:dyDescent="0.2">
      <c r="B65" s="254">
        <v>18</v>
      </c>
      <c r="C65" s="132" t="str">
        <f t="shared" si="1"/>
        <v/>
      </c>
      <c r="D65" s="335" t="s">
        <v>286</v>
      </c>
      <c r="E65" s="133"/>
      <c r="F65" s="150"/>
      <c r="G65" s="151"/>
    </row>
    <row r="66" spans="2:7" x14ac:dyDescent="0.2">
      <c r="B66" s="254">
        <v>19</v>
      </c>
      <c r="C66" s="132" t="str">
        <f t="shared" si="1"/>
        <v/>
      </c>
      <c r="D66" s="335" t="s">
        <v>286</v>
      </c>
      <c r="E66" s="133"/>
      <c r="F66" s="150"/>
      <c r="G66" s="151"/>
    </row>
    <row r="67" spans="2:7" x14ac:dyDescent="0.2">
      <c r="B67" s="254">
        <v>20</v>
      </c>
      <c r="C67" s="132" t="str">
        <f t="shared" si="1"/>
        <v/>
      </c>
      <c r="D67" s="335" t="s">
        <v>286</v>
      </c>
      <c r="E67" s="133"/>
      <c r="F67" s="150"/>
      <c r="G67" s="151"/>
    </row>
    <row r="68" spans="2:7" x14ac:dyDescent="0.2">
      <c r="B68" s="254">
        <v>21</v>
      </c>
      <c r="C68" s="132" t="str">
        <f t="shared" si="1"/>
        <v/>
      </c>
      <c r="D68" s="335" t="s">
        <v>286</v>
      </c>
      <c r="E68" s="133"/>
      <c r="F68" s="150"/>
      <c r="G68" s="151"/>
    </row>
    <row r="69" spans="2:7" x14ac:dyDescent="0.2">
      <c r="B69" s="254">
        <v>22</v>
      </c>
      <c r="C69" s="132" t="str">
        <f t="shared" si="1"/>
        <v/>
      </c>
      <c r="D69" s="335" t="s">
        <v>286</v>
      </c>
      <c r="E69" s="133"/>
      <c r="F69" s="150"/>
      <c r="G69" s="151"/>
    </row>
    <row r="70" spans="2:7" x14ac:dyDescent="0.2">
      <c r="B70" s="254">
        <v>23</v>
      </c>
      <c r="C70" s="132" t="str">
        <f t="shared" si="1"/>
        <v/>
      </c>
      <c r="D70" s="335" t="s">
        <v>286</v>
      </c>
      <c r="E70" s="133"/>
      <c r="F70" s="150"/>
      <c r="G70" s="151"/>
    </row>
    <row r="71" spans="2:7" x14ac:dyDescent="0.2">
      <c r="B71" s="254">
        <v>24</v>
      </c>
      <c r="C71" s="132" t="str">
        <f t="shared" si="1"/>
        <v/>
      </c>
      <c r="D71" s="335" t="s">
        <v>286</v>
      </c>
      <c r="E71" s="133"/>
      <c r="F71" s="150"/>
      <c r="G71" s="151"/>
    </row>
    <row r="72" spans="2:7" x14ac:dyDescent="0.2">
      <c r="B72" s="254">
        <v>25</v>
      </c>
      <c r="C72" s="132" t="str">
        <f t="shared" si="1"/>
        <v/>
      </c>
      <c r="D72" s="335" t="s">
        <v>286</v>
      </c>
      <c r="E72" s="133"/>
      <c r="F72" s="150"/>
      <c r="G72" s="151"/>
    </row>
    <row r="73" spans="2:7" x14ac:dyDescent="0.2">
      <c r="B73" s="254">
        <v>26</v>
      </c>
      <c r="C73" s="132" t="str">
        <f t="shared" si="1"/>
        <v/>
      </c>
      <c r="D73" s="335" t="s">
        <v>286</v>
      </c>
      <c r="E73" s="133"/>
      <c r="F73" s="150"/>
      <c r="G73" s="151"/>
    </row>
    <row r="74" spans="2:7" x14ac:dyDescent="0.2">
      <c r="B74" s="254">
        <v>27</v>
      </c>
      <c r="C74" s="132" t="str">
        <f t="shared" si="1"/>
        <v/>
      </c>
      <c r="D74" s="335" t="s">
        <v>286</v>
      </c>
      <c r="E74" s="133"/>
      <c r="F74" s="150"/>
      <c r="G74" s="151"/>
    </row>
    <row r="75" spans="2:7" x14ac:dyDescent="0.2">
      <c r="B75" s="254">
        <v>28</v>
      </c>
      <c r="C75" s="132" t="str">
        <f t="shared" si="1"/>
        <v/>
      </c>
      <c r="D75" s="335" t="s">
        <v>286</v>
      </c>
      <c r="E75" s="133"/>
      <c r="F75" s="150"/>
      <c r="G75" s="151"/>
    </row>
    <row r="76" spans="2:7" x14ac:dyDescent="0.2">
      <c r="B76" s="254">
        <v>29</v>
      </c>
      <c r="C76" s="132" t="str">
        <f t="shared" si="1"/>
        <v/>
      </c>
      <c r="D76" s="335" t="s">
        <v>286</v>
      </c>
      <c r="E76" s="133"/>
      <c r="F76" s="150"/>
      <c r="G76" s="151"/>
    </row>
    <row r="77" spans="2:7" x14ac:dyDescent="0.2">
      <c r="B77" s="254">
        <v>30</v>
      </c>
      <c r="C77" s="132" t="str">
        <f t="shared" si="1"/>
        <v/>
      </c>
      <c r="D77" s="335" t="s">
        <v>286</v>
      </c>
      <c r="E77" s="133"/>
      <c r="F77" s="150"/>
      <c r="G77" s="151"/>
    </row>
    <row r="78" spans="2:7" x14ac:dyDescent="0.2">
      <c r="D78" s="153"/>
      <c r="E78" s="110"/>
    </row>
    <row r="79" spans="2:7" ht="18.75" thickBot="1" x14ac:dyDescent="0.3">
      <c r="B79" s="229" t="s">
        <v>262</v>
      </c>
      <c r="C79" s="112"/>
      <c r="D79" s="155"/>
      <c r="E79" s="114"/>
      <c r="F79" s="112"/>
      <c r="G79" s="112"/>
    </row>
    <row r="80" spans="2:7" ht="15.75" thickTop="1" x14ac:dyDescent="0.2">
      <c r="D80" s="153"/>
      <c r="E80" s="110"/>
    </row>
    <row r="81" spans="2:7" x14ac:dyDescent="0.2">
      <c r="C81" s="115" t="s">
        <v>27</v>
      </c>
      <c r="D81" s="158" t="s">
        <v>29</v>
      </c>
      <c r="E81" s="88" t="s">
        <v>32</v>
      </c>
      <c r="F81" s="276" t="s">
        <v>246</v>
      </c>
      <c r="G81" s="277" t="s">
        <v>247</v>
      </c>
    </row>
    <row r="82" spans="2:7" ht="31.5" x14ac:dyDescent="0.2">
      <c r="B82" s="76" t="s">
        <v>134</v>
      </c>
      <c r="C82" s="56" t="s">
        <v>11</v>
      </c>
      <c r="D82" s="56" t="s">
        <v>191</v>
      </c>
      <c r="E82" s="356" t="s">
        <v>110</v>
      </c>
      <c r="F82" s="31" t="s">
        <v>112</v>
      </c>
      <c r="G82" s="356" t="s">
        <v>113</v>
      </c>
    </row>
    <row r="83" spans="2:7" x14ac:dyDescent="0.2">
      <c r="B83" s="101">
        <v>1</v>
      </c>
      <c r="C83" s="132" t="str">
        <f t="shared" ref="C83:C112" si="2">IF(F83&lt;&gt;0,VLOOKUP($D$7,Info_County_Code,2,FALSE),"")</f>
        <v/>
      </c>
      <c r="D83" s="157" t="s">
        <v>192</v>
      </c>
      <c r="E83" s="337"/>
      <c r="F83" s="150"/>
      <c r="G83" s="364"/>
    </row>
    <row r="84" spans="2:7" x14ac:dyDescent="0.2">
      <c r="B84" s="101">
        <v>2</v>
      </c>
      <c r="C84" s="132" t="str">
        <f t="shared" si="2"/>
        <v/>
      </c>
      <c r="D84" s="157" t="s">
        <v>192</v>
      </c>
      <c r="E84" s="133"/>
      <c r="F84" s="150"/>
      <c r="G84" s="364"/>
    </row>
    <row r="85" spans="2:7" x14ac:dyDescent="0.2">
      <c r="B85" s="101">
        <v>3</v>
      </c>
      <c r="C85" s="132" t="str">
        <f t="shared" si="2"/>
        <v/>
      </c>
      <c r="D85" s="157" t="s">
        <v>192</v>
      </c>
      <c r="E85" s="133"/>
      <c r="F85" s="150"/>
      <c r="G85" s="151"/>
    </row>
    <row r="86" spans="2:7" x14ac:dyDescent="0.2">
      <c r="B86" s="254">
        <v>4</v>
      </c>
      <c r="C86" s="132" t="str">
        <f t="shared" si="2"/>
        <v/>
      </c>
      <c r="D86" s="157" t="s">
        <v>192</v>
      </c>
      <c r="E86" s="133"/>
      <c r="F86" s="150"/>
      <c r="G86" s="151"/>
    </row>
    <row r="87" spans="2:7" x14ac:dyDescent="0.2">
      <c r="B87" s="254">
        <v>5</v>
      </c>
      <c r="C87" s="132" t="str">
        <f t="shared" si="2"/>
        <v/>
      </c>
      <c r="D87" s="157" t="s">
        <v>192</v>
      </c>
      <c r="E87" s="133"/>
      <c r="F87" s="150"/>
      <c r="G87" s="151"/>
    </row>
    <row r="88" spans="2:7" x14ac:dyDescent="0.2">
      <c r="B88" s="254">
        <v>6</v>
      </c>
      <c r="C88" s="132" t="str">
        <f t="shared" si="2"/>
        <v/>
      </c>
      <c r="D88" s="157" t="s">
        <v>192</v>
      </c>
      <c r="E88" s="133"/>
      <c r="F88" s="150"/>
      <c r="G88" s="151"/>
    </row>
    <row r="89" spans="2:7" x14ac:dyDescent="0.2">
      <c r="B89" s="254">
        <v>7</v>
      </c>
      <c r="C89" s="132" t="str">
        <f t="shared" si="2"/>
        <v/>
      </c>
      <c r="D89" s="157" t="s">
        <v>192</v>
      </c>
      <c r="E89" s="133"/>
      <c r="F89" s="150"/>
      <c r="G89" s="151"/>
    </row>
    <row r="90" spans="2:7" x14ac:dyDescent="0.2">
      <c r="B90" s="254">
        <v>8</v>
      </c>
      <c r="C90" s="132" t="str">
        <f t="shared" si="2"/>
        <v/>
      </c>
      <c r="D90" s="157" t="s">
        <v>192</v>
      </c>
      <c r="E90" s="133"/>
      <c r="F90" s="150"/>
      <c r="G90" s="151"/>
    </row>
    <row r="91" spans="2:7" x14ac:dyDescent="0.2">
      <c r="B91" s="254">
        <v>9</v>
      </c>
      <c r="C91" s="132" t="str">
        <f t="shared" si="2"/>
        <v/>
      </c>
      <c r="D91" s="157" t="s">
        <v>192</v>
      </c>
      <c r="E91" s="133"/>
      <c r="F91" s="150"/>
      <c r="G91" s="151"/>
    </row>
    <row r="92" spans="2:7" x14ac:dyDescent="0.2">
      <c r="B92" s="254">
        <v>10</v>
      </c>
      <c r="C92" s="132" t="str">
        <f t="shared" si="2"/>
        <v/>
      </c>
      <c r="D92" s="157" t="s">
        <v>192</v>
      </c>
      <c r="E92" s="133"/>
      <c r="F92" s="150"/>
      <c r="G92" s="151"/>
    </row>
    <row r="93" spans="2:7" x14ac:dyDescent="0.2">
      <c r="B93" s="254">
        <v>11</v>
      </c>
      <c r="C93" s="132" t="str">
        <f t="shared" si="2"/>
        <v/>
      </c>
      <c r="D93" s="157" t="s">
        <v>192</v>
      </c>
      <c r="E93" s="133"/>
      <c r="F93" s="150"/>
      <c r="G93" s="151"/>
    </row>
    <row r="94" spans="2:7" x14ac:dyDescent="0.2">
      <c r="B94" s="254">
        <v>12</v>
      </c>
      <c r="C94" s="132" t="str">
        <f t="shared" si="2"/>
        <v/>
      </c>
      <c r="D94" s="157" t="s">
        <v>192</v>
      </c>
      <c r="E94" s="133"/>
      <c r="F94" s="150"/>
      <c r="G94" s="151"/>
    </row>
    <row r="95" spans="2:7" x14ac:dyDescent="0.2">
      <c r="B95" s="254">
        <v>13</v>
      </c>
      <c r="C95" s="132" t="str">
        <f t="shared" si="2"/>
        <v/>
      </c>
      <c r="D95" s="157" t="s">
        <v>192</v>
      </c>
      <c r="E95" s="133"/>
      <c r="F95" s="150"/>
      <c r="G95" s="151"/>
    </row>
    <row r="96" spans="2:7" x14ac:dyDescent="0.2">
      <c r="B96" s="254">
        <v>14</v>
      </c>
      <c r="C96" s="132" t="str">
        <f t="shared" si="2"/>
        <v/>
      </c>
      <c r="D96" s="157" t="s">
        <v>192</v>
      </c>
      <c r="E96" s="133"/>
      <c r="F96" s="150"/>
      <c r="G96" s="151"/>
    </row>
    <row r="97" spans="2:7" x14ac:dyDescent="0.2">
      <c r="B97" s="254">
        <v>15</v>
      </c>
      <c r="C97" s="132" t="str">
        <f t="shared" si="2"/>
        <v/>
      </c>
      <c r="D97" s="157" t="s">
        <v>192</v>
      </c>
      <c r="E97" s="133"/>
      <c r="F97" s="150"/>
      <c r="G97" s="151"/>
    </row>
    <row r="98" spans="2:7" x14ac:dyDescent="0.2">
      <c r="B98" s="254">
        <v>16</v>
      </c>
      <c r="C98" s="132" t="str">
        <f t="shared" si="2"/>
        <v/>
      </c>
      <c r="D98" s="157" t="s">
        <v>192</v>
      </c>
      <c r="E98" s="133"/>
      <c r="F98" s="150"/>
      <c r="G98" s="151"/>
    </row>
    <row r="99" spans="2:7" x14ac:dyDescent="0.2">
      <c r="B99" s="254">
        <v>17</v>
      </c>
      <c r="C99" s="132" t="str">
        <f t="shared" si="2"/>
        <v/>
      </c>
      <c r="D99" s="157" t="s">
        <v>192</v>
      </c>
      <c r="E99" s="133"/>
      <c r="F99" s="150"/>
      <c r="G99" s="151"/>
    </row>
    <row r="100" spans="2:7" x14ac:dyDescent="0.2">
      <c r="B100" s="254">
        <v>18</v>
      </c>
      <c r="C100" s="132" t="str">
        <f t="shared" si="2"/>
        <v/>
      </c>
      <c r="D100" s="157" t="s">
        <v>192</v>
      </c>
      <c r="E100" s="133"/>
      <c r="F100" s="150"/>
      <c r="G100" s="151"/>
    </row>
    <row r="101" spans="2:7" x14ac:dyDescent="0.2">
      <c r="B101" s="254">
        <v>19</v>
      </c>
      <c r="C101" s="132" t="str">
        <f t="shared" si="2"/>
        <v/>
      </c>
      <c r="D101" s="157" t="s">
        <v>192</v>
      </c>
      <c r="E101" s="133"/>
      <c r="F101" s="150"/>
      <c r="G101" s="151"/>
    </row>
    <row r="102" spans="2:7" x14ac:dyDescent="0.2">
      <c r="B102" s="254">
        <v>20</v>
      </c>
      <c r="C102" s="132" t="str">
        <f t="shared" si="2"/>
        <v/>
      </c>
      <c r="D102" s="157" t="s">
        <v>192</v>
      </c>
      <c r="E102" s="133"/>
      <c r="F102" s="150"/>
      <c r="G102" s="151"/>
    </row>
    <row r="103" spans="2:7" x14ac:dyDescent="0.2">
      <c r="B103" s="254">
        <v>21</v>
      </c>
      <c r="C103" s="132" t="str">
        <f t="shared" si="2"/>
        <v/>
      </c>
      <c r="D103" s="157" t="s">
        <v>192</v>
      </c>
      <c r="E103" s="133"/>
      <c r="F103" s="150"/>
      <c r="G103" s="151"/>
    </row>
    <row r="104" spans="2:7" x14ac:dyDescent="0.2">
      <c r="B104" s="254">
        <v>22</v>
      </c>
      <c r="C104" s="132" t="str">
        <f t="shared" si="2"/>
        <v/>
      </c>
      <c r="D104" s="157" t="s">
        <v>192</v>
      </c>
      <c r="E104" s="133"/>
      <c r="F104" s="150"/>
      <c r="G104" s="151"/>
    </row>
    <row r="105" spans="2:7" x14ac:dyDescent="0.2">
      <c r="B105" s="254">
        <v>23</v>
      </c>
      <c r="C105" s="132" t="str">
        <f t="shared" si="2"/>
        <v/>
      </c>
      <c r="D105" s="157" t="s">
        <v>192</v>
      </c>
      <c r="E105" s="133"/>
      <c r="F105" s="150"/>
      <c r="G105" s="151"/>
    </row>
    <row r="106" spans="2:7" x14ac:dyDescent="0.2">
      <c r="B106" s="254">
        <v>24</v>
      </c>
      <c r="C106" s="132" t="str">
        <f t="shared" si="2"/>
        <v/>
      </c>
      <c r="D106" s="157" t="s">
        <v>192</v>
      </c>
      <c r="E106" s="133"/>
      <c r="F106" s="150"/>
      <c r="G106" s="151"/>
    </row>
    <row r="107" spans="2:7" x14ac:dyDescent="0.2">
      <c r="B107" s="254">
        <v>25</v>
      </c>
      <c r="C107" s="132" t="str">
        <f t="shared" si="2"/>
        <v/>
      </c>
      <c r="D107" s="157" t="s">
        <v>192</v>
      </c>
      <c r="E107" s="133"/>
      <c r="F107" s="150"/>
      <c r="G107" s="151"/>
    </row>
    <row r="108" spans="2:7" x14ac:dyDescent="0.2">
      <c r="B108" s="254">
        <v>26</v>
      </c>
      <c r="C108" s="132" t="str">
        <f t="shared" si="2"/>
        <v/>
      </c>
      <c r="D108" s="157" t="s">
        <v>192</v>
      </c>
      <c r="E108" s="133"/>
      <c r="F108" s="150"/>
      <c r="G108" s="151"/>
    </row>
    <row r="109" spans="2:7" x14ac:dyDescent="0.2">
      <c r="B109" s="254">
        <v>27</v>
      </c>
      <c r="C109" s="132" t="str">
        <f t="shared" si="2"/>
        <v/>
      </c>
      <c r="D109" s="157" t="s">
        <v>192</v>
      </c>
      <c r="E109" s="133"/>
      <c r="F109" s="150"/>
      <c r="G109" s="151"/>
    </row>
    <row r="110" spans="2:7" x14ac:dyDescent="0.2">
      <c r="B110" s="254">
        <v>28</v>
      </c>
      <c r="C110" s="132" t="str">
        <f t="shared" si="2"/>
        <v/>
      </c>
      <c r="D110" s="157" t="s">
        <v>192</v>
      </c>
      <c r="E110" s="133"/>
      <c r="F110" s="150"/>
      <c r="G110" s="151"/>
    </row>
    <row r="111" spans="2:7" x14ac:dyDescent="0.2">
      <c r="B111" s="254">
        <v>29</v>
      </c>
      <c r="C111" s="132" t="str">
        <f t="shared" si="2"/>
        <v/>
      </c>
      <c r="D111" s="157" t="s">
        <v>192</v>
      </c>
      <c r="E111" s="133"/>
      <c r="F111" s="150"/>
      <c r="G111" s="151"/>
    </row>
    <row r="112" spans="2:7" x14ac:dyDescent="0.2">
      <c r="B112" s="254">
        <v>30</v>
      </c>
      <c r="C112" s="132" t="str">
        <f t="shared" si="2"/>
        <v/>
      </c>
      <c r="D112" s="157" t="s">
        <v>192</v>
      </c>
      <c r="E112" s="133"/>
      <c r="F112" s="150"/>
      <c r="G112" s="151"/>
    </row>
    <row r="113" x14ac:dyDescent="0.2"/>
    <row r="114" x14ac:dyDescent="0.2"/>
    <row r="115" x14ac:dyDescent="0.2"/>
    <row r="116" x14ac:dyDescent="0.2"/>
    <row r="117" x14ac:dyDescent="0.2"/>
    <row r="118" x14ac:dyDescent="0.2"/>
    <row r="119" x14ac:dyDescent="0.2"/>
    <row r="120" x14ac:dyDescent="0.2"/>
  </sheetData>
  <sheetProtection algorithmName="SHA-512" hashValue="vq7nGpw4HxH2VyTadLe5PvXPf8DJFhv6gG33lUlmMIRsMHZOyiBPYNFx26JJmNIN2WCqGxu+ABX63/Zoo9yucA==" saltValue="7WvgpMn7kBmJxGCxCMPb/w==" spinCount="100000" sheet="1" objects="1" scenarios="1" formatColumns="0" formatRows="0"/>
  <mergeCells count="1">
    <mergeCell ref="B7:C7"/>
  </mergeCells>
  <dataValidations count="2">
    <dataValidation type="list" allowBlank="1" showInputMessage="1" showErrorMessage="1" sqref="D13:D42">
      <formula1>Adjustment_MHSA_Component</formula1>
    </dataValidation>
    <dataValidation type="list" allowBlank="1" showInputMessage="1" showErrorMessage="1" sqref="E13:E42 E48:E77 E83:E112">
      <formula1>Adjustment_MHSA_FY</formula1>
    </dataValidation>
  </dataValidations>
  <pageMargins left="0.25" right="0.25" top="0.4921875" bottom="7.8125E-3" header="0.3" footer="0.3"/>
  <pageSetup paperSize="5" scale="75" orientation="landscape" r:id="rId1"/>
  <headerFooter>
    <oddFooter>&amp;C&amp;"Arial,Regular"&amp;16Page &amp;P of &amp;N</oddFooter>
  </headerFooter>
  <rowBreaks count="2" manualBreakCount="2">
    <brk id="43" min="1" max="6" man="1"/>
    <brk id="78" min="1" max="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60"/>
  <sheetViews>
    <sheetView showGridLines="0" zoomScale="85" zoomScaleNormal="85" workbookViewId="0">
      <selection activeCell="A61" sqref="A61:XFD1048576"/>
    </sheetView>
  </sheetViews>
  <sheetFormatPr defaultColWidth="0" defaultRowHeight="15" zeroHeight="1" x14ac:dyDescent="0.2"/>
  <cols>
    <col min="1" max="1" width="2.7109375" style="108" customWidth="1"/>
    <col min="2" max="2" width="6.7109375" style="108" customWidth="1"/>
    <col min="3" max="3" width="9.42578125" style="108" customWidth="1"/>
    <col min="4" max="4" width="17.5703125" style="108" customWidth="1"/>
    <col min="5" max="5" width="15.42578125" style="108" bestFit="1" customWidth="1"/>
    <col min="6" max="6" width="15" style="108" bestFit="1" customWidth="1"/>
    <col min="7" max="7" width="30.5703125" style="108" customWidth="1"/>
    <col min="8" max="8" width="18.28515625" style="108" customWidth="1"/>
    <col min="9" max="9" width="19.85546875" style="108" bestFit="1" customWidth="1"/>
    <col min="10" max="12" width="11.7109375" style="108" customWidth="1"/>
    <col min="13" max="14" width="11.7109375" style="108" hidden="1" customWidth="1"/>
    <col min="15" max="16384" width="21.140625" style="108" hidden="1"/>
  </cols>
  <sheetData>
    <row r="1" spans="2:9" x14ac:dyDescent="0.2">
      <c r="B1" s="470"/>
      <c r="C1" s="470"/>
      <c r="D1" s="470"/>
    </row>
    <row r="2" spans="2:9" s="321" customFormat="1" x14ac:dyDescent="0.2">
      <c r="B2" s="321" t="str">
        <f>'1. Information'!B2</f>
        <v>Version 7/1/2018</v>
      </c>
    </row>
    <row r="3" spans="2:9" ht="18" x14ac:dyDescent="0.2">
      <c r="B3" s="230" t="str">
        <f>'1. Information'!B3</f>
        <v>Annual Mental Health Services Act Revenue and Expenditure Report</v>
      </c>
      <c r="C3" s="67"/>
      <c r="D3" s="67"/>
      <c r="E3" s="67"/>
      <c r="F3" s="67"/>
      <c r="G3" s="67"/>
      <c r="H3" s="67"/>
    </row>
    <row r="4" spans="2:9" ht="18" x14ac:dyDescent="0.2">
      <c r="B4" s="230" t="str">
        <f>'1. Information'!B4</f>
        <v>Fiscal Year 2017-18</v>
      </c>
      <c r="C4" s="67"/>
      <c r="D4" s="67"/>
      <c r="E4" s="67"/>
      <c r="F4" s="67"/>
      <c r="G4" s="67"/>
      <c r="H4" s="67"/>
    </row>
    <row r="5" spans="2:9" ht="18" x14ac:dyDescent="0.2">
      <c r="B5" s="235" t="s">
        <v>33</v>
      </c>
      <c r="C5" s="89"/>
      <c r="D5" s="89"/>
      <c r="E5" s="89"/>
      <c r="F5" s="89"/>
      <c r="G5" s="89"/>
      <c r="H5" s="89"/>
    </row>
    <row r="6" spans="2:9" ht="15.75" x14ac:dyDescent="0.2">
      <c r="B6" s="93"/>
      <c r="C6" s="93"/>
      <c r="D6" s="93"/>
      <c r="E6" s="93"/>
      <c r="F6" s="93"/>
      <c r="G6" s="93"/>
      <c r="H6" s="93"/>
    </row>
    <row r="7" spans="2:9" ht="15.75" x14ac:dyDescent="0.25">
      <c r="B7" s="442" t="s">
        <v>1</v>
      </c>
      <c r="C7" s="442"/>
      <c r="D7" s="9" t="str">
        <f>IF(ISBLANK('1. Information'!D8),"",'1. Information'!D8)</f>
        <v>Trinity</v>
      </c>
      <c r="F7" s="94" t="s">
        <v>2</v>
      </c>
      <c r="G7" s="38">
        <f>IF(ISBLANK('1. Information'!D7),"",'1. Information'!D7)</f>
        <v>43496</v>
      </c>
      <c r="H7" s="16"/>
    </row>
    <row r="8" spans="2:9" ht="15.75" x14ac:dyDescent="0.25">
      <c r="B8" s="6"/>
      <c r="C8" s="6"/>
      <c r="D8" s="6"/>
      <c r="F8" s="6"/>
      <c r="G8" s="90"/>
      <c r="H8" s="16"/>
    </row>
    <row r="9" spans="2:9" ht="18.75" thickBot="1" x14ac:dyDescent="0.3">
      <c r="B9" s="236" t="s">
        <v>260</v>
      </c>
      <c r="C9" s="82"/>
      <c r="D9" s="82"/>
      <c r="E9" s="82"/>
      <c r="F9" s="82"/>
      <c r="G9" s="82"/>
      <c r="H9" s="82"/>
      <c r="I9" s="112"/>
    </row>
    <row r="10" spans="2:9" ht="16.5" thickTop="1" x14ac:dyDescent="0.25">
      <c r="B10" s="5"/>
      <c r="C10" s="5"/>
      <c r="D10" s="5"/>
      <c r="E10" s="5"/>
      <c r="F10" s="5"/>
      <c r="G10" s="5"/>
      <c r="H10" s="5"/>
    </row>
    <row r="11" spans="2:9" x14ac:dyDescent="0.2">
      <c r="C11" s="24" t="s">
        <v>27</v>
      </c>
      <c r="D11" s="24" t="s">
        <v>29</v>
      </c>
      <c r="E11" s="24" t="s">
        <v>32</v>
      </c>
      <c r="F11" s="24" t="s">
        <v>246</v>
      </c>
      <c r="G11" s="24" t="s">
        <v>247</v>
      </c>
      <c r="H11" s="24" t="s">
        <v>248</v>
      </c>
      <c r="I11" s="24" t="s">
        <v>257</v>
      </c>
    </row>
    <row r="12" spans="2:9" s="159" customFormat="1" ht="31.5" x14ac:dyDescent="0.25">
      <c r="B12" s="130" t="s">
        <v>134</v>
      </c>
      <c r="C12" s="56" t="s">
        <v>11</v>
      </c>
      <c r="D12" s="356" t="s">
        <v>183</v>
      </c>
      <c r="E12" s="27" t="s">
        <v>179</v>
      </c>
      <c r="F12" s="27" t="s">
        <v>111</v>
      </c>
      <c r="G12" s="27" t="s">
        <v>242</v>
      </c>
      <c r="H12" s="27" t="s">
        <v>243</v>
      </c>
      <c r="I12" s="17" t="s">
        <v>244</v>
      </c>
    </row>
    <row r="13" spans="2:9" x14ac:dyDescent="0.2">
      <c r="B13" s="101">
        <v>1</v>
      </c>
      <c r="C13" s="132" t="str">
        <f t="shared" ref="C13:C52" si="0">IF(I13&lt;&gt;0,VLOOKUP($D$7,Info_County_Code,2,FALSE),"")</f>
        <v/>
      </c>
      <c r="D13" s="379"/>
      <c r="E13" s="149"/>
      <c r="F13" s="390"/>
      <c r="G13" s="92"/>
      <c r="H13" s="92"/>
      <c r="I13" s="91">
        <f>SUM(G13:H13)</f>
        <v>0</v>
      </c>
    </row>
    <row r="14" spans="2:9" x14ac:dyDescent="0.2">
      <c r="B14" s="101">
        <v>2</v>
      </c>
      <c r="C14" s="132" t="str">
        <f t="shared" si="0"/>
        <v/>
      </c>
      <c r="D14" s="379"/>
      <c r="E14" s="149"/>
      <c r="F14" s="390"/>
      <c r="G14" s="92"/>
      <c r="H14" s="92"/>
      <c r="I14" s="91">
        <f t="shared" ref="I14:I52" si="1">SUM(G14:H14)</f>
        <v>0</v>
      </c>
    </row>
    <row r="15" spans="2:9" x14ac:dyDescent="0.2">
      <c r="B15" s="101">
        <v>3</v>
      </c>
      <c r="C15" s="132" t="str">
        <f t="shared" si="0"/>
        <v/>
      </c>
      <c r="D15" s="379"/>
      <c r="E15" s="149"/>
      <c r="F15" s="390"/>
      <c r="G15" s="92"/>
      <c r="H15" s="92"/>
      <c r="I15" s="91">
        <f t="shared" si="1"/>
        <v>0</v>
      </c>
    </row>
    <row r="16" spans="2:9" x14ac:dyDescent="0.2">
      <c r="B16" s="101">
        <v>4</v>
      </c>
      <c r="C16" s="132" t="str">
        <f t="shared" si="0"/>
        <v/>
      </c>
      <c r="D16" s="379"/>
      <c r="E16" s="149"/>
      <c r="F16" s="390"/>
      <c r="G16" s="92"/>
      <c r="H16" s="92"/>
      <c r="I16" s="91">
        <f t="shared" si="1"/>
        <v>0</v>
      </c>
    </row>
    <row r="17" spans="2:11" x14ac:dyDescent="0.2">
      <c r="B17" s="101">
        <v>5</v>
      </c>
      <c r="C17" s="132" t="str">
        <f t="shared" si="0"/>
        <v/>
      </c>
      <c r="D17" s="379"/>
      <c r="E17" s="149"/>
      <c r="F17" s="390"/>
      <c r="G17" s="92"/>
      <c r="H17" s="92"/>
      <c r="I17" s="91">
        <f t="shared" si="1"/>
        <v>0</v>
      </c>
    </row>
    <row r="18" spans="2:11" x14ac:dyDescent="0.2">
      <c r="B18" s="101">
        <v>6</v>
      </c>
      <c r="C18" s="132" t="str">
        <f t="shared" si="0"/>
        <v/>
      </c>
      <c r="D18" s="379"/>
      <c r="E18" s="149"/>
      <c r="F18" s="390"/>
      <c r="G18" s="92"/>
      <c r="H18" s="92"/>
      <c r="I18" s="91">
        <f t="shared" si="1"/>
        <v>0</v>
      </c>
    </row>
    <row r="19" spans="2:11" x14ac:dyDescent="0.2">
      <c r="B19" s="101">
        <v>7</v>
      </c>
      <c r="C19" s="132" t="str">
        <f t="shared" si="0"/>
        <v/>
      </c>
      <c r="D19" s="379"/>
      <c r="E19" s="149"/>
      <c r="F19" s="390"/>
      <c r="G19" s="92"/>
      <c r="H19" s="92"/>
      <c r="I19" s="91">
        <f t="shared" si="1"/>
        <v>0</v>
      </c>
    </row>
    <row r="20" spans="2:11" x14ac:dyDescent="0.2">
      <c r="B20" s="101">
        <v>8</v>
      </c>
      <c r="C20" s="132" t="str">
        <f t="shared" si="0"/>
        <v/>
      </c>
      <c r="D20" s="379"/>
      <c r="E20" s="149"/>
      <c r="F20" s="390"/>
      <c r="G20" s="92"/>
      <c r="H20" s="92"/>
      <c r="I20" s="91">
        <f t="shared" si="1"/>
        <v>0</v>
      </c>
    </row>
    <row r="21" spans="2:11" x14ac:dyDescent="0.2">
      <c r="B21" s="101">
        <v>9</v>
      </c>
      <c r="C21" s="132" t="str">
        <f t="shared" si="0"/>
        <v/>
      </c>
      <c r="D21" s="379"/>
      <c r="E21" s="149"/>
      <c r="F21" s="390"/>
      <c r="G21" s="92"/>
      <c r="H21" s="92"/>
      <c r="I21" s="91">
        <f t="shared" si="1"/>
        <v>0</v>
      </c>
    </row>
    <row r="22" spans="2:11" x14ac:dyDescent="0.2">
      <c r="B22" s="101">
        <v>10</v>
      </c>
      <c r="C22" s="132" t="str">
        <f t="shared" si="0"/>
        <v/>
      </c>
      <c r="D22" s="379"/>
      <c r="E22" s="149"/>
      <c r="F22" s="390"/>
      <c r="G22" s="92"/>
      <c r="H22" s="92"/>
      <c r="I22" s="91">
        <f t="shared" si="1"/>
        <v>0</v>
      </c>
    </row>
    <row r="23" spans="2:11" x14ac:dyDescent="0.2">
      <c r="B23" s="101">
        <v>11</v>
      </c>
      <c r="C23" s="132" t="str">
        <f t="shared" si="0"/>
        <v/>
      </c>
      <c r="D23" s="379"/>
      <c r="E23" s="149"/>
      <c r="F23" s="390"/>
      <c r="G23" s="92"/>
      <c r="H23" s="92"/>
      <c r="I23" s="91">
        <f t="shared" si="1"/>
        <v>0</v>
      </c>
    </row>
    <row r="24" spans="2:11" x14ac:dyDescent="0.2">
      <c r="B24" s="101">
        <v>12</v>
      </c>
      <c r="C24" s="132" t="str">
        <f t="shared" si="0"/>
        <v/>
      </c>
      <c r="D24" s="379"/>
      <c r="E24" s="149"/>
      <c r="F24" s="390"/>
      <c r="G24" s="92"/>
      <c r="H24" s="92"/>
      <c r="I24" s="91">
        <f t="shared" si="1"/>
        <v>0</v>
      </c>
    </row>
    <row r="25" spans="2:11" x14ac:dyDescent="0.2">
      <c r="B25" s="101">
        <v>13</v>
      </c>
      <c r="C25" s="132" t="str">
        <f t="shared" si="0"/>
        <v/>
      </c>
      <c r="D25" s="379"/>
      <c r="E25" s="149"/>
      <c r="F25" s="390"/>
      <c r="G25" s="92"/>
      <c r="H25" s="92"/>
      <c r="I25" s="91">
        <f t="shared" si="1"/>
        <v>0</v>
      </c>
    </row>
    <row r="26" spans="2:11" x14ac:dyDescent="0.2">
      <c r="B26" s="101">
        <v>14</v>
      </c>
      <c r="C26" s="132" t="str">
        <f t="shared" si="0"/>
        <v/>
      </c>
      <c r="D26" s="379"/>
      <c r="E26" s="149"/>
      <c r="F26" s="390"/>
      <c r="G26" s="92"/>
      <c r="H26" s="92"/>
      <c r="I26" s="91">
        <f t="shared" si="1"/>
        <v>0</v>
      </c>
    </row>
    <row r="27" spans="2:11" x14ac:dyDescent="0.2">
      <c r="B27" s="101">
        <v>15</v>
      </c>
      <c r="C27" s="132" t="str">
        <f t="shared" si="0"/>
        <v/>
      </c>
      <c r="D27" s="379"/>
      <c r="E27" s="149"/>
      <c r="F27" s="390"/>
      <c r="G27" s="92"/>
      <c r="H27" s="92"/>
      <c r="I27" s="91">
        <f t="shared" si="1"/>
        <v>0</v>
      </c>
    </row>
    <row r="28" spans="2:11" x14ac:dyDescent="0.2">
      <c r="B28" s="101">
        <v>16</v>
      </c>
      <c r="C28" s="132" t="str">
        <f t="shared" si="0"/>
        <v/>
      </c>
      <c r="D28" s="379"/>
      <c r="E28" s="149"/>
      <c r="F28" s="390"/>
      <c r="G28" s="92"/>
      <c r="H28" s="92"/>
      <c r="I28" s="91">
        <f t="shared" si="1"/>
        <v>0</v>
      </c>
      <c r="K28" s="220"/>
    </row>
    <row r="29" spans="2:11" x14ac:dyDescent="0.2">
      <c r="B29" s="101">
        <v>17</v>
      </c>
      <c r="C29" s="132" t="str">
        <f t="shared" si="0"/>
        <v/>
      </c>
      <c r="D29" s="379"/>
      <c r="E29" s="149"/>
      <c r="F29" s="390"/>
      <c r="G29" s="92"/>
      <c r="H29" s="92"/>
      <c r="I29" s="91">
        <f t="shared" si="1"/>
        <v>0</v>
      </c>
    </row>
    <row r="30" spans="2:11" x14ac:dyDescent="0.2">
      <c r="B30" s="101">
        <v>18</v>
      </c>
      <c r="C30" s="132" t="str">
        <f t="shared" si="0"/>
        <v/>
      </c>
      <c r="D30" s="379"/>
      <c r="E30" s="149"/>
      <c r="F30" s="390"/>
      <c r="G30" s="92"/>
      <c r="H30" s="92"/>
      <c r="I30" s="91">
        <f t="shared" si="1"/>
        <v>0</v>
      </c>
    </row>
    <row r="31" spans="2:11" x14ac:dyDescent="0.2">
      <c r="B31" s="101">
        <v>19</v>
      </c>
      <c r="C31" s="132" t="str">
        <f t="shared" si="0"/>
        <v/>
      </c>
      <c r="D31" s="379"/>
      <c r="E31" s="149"/>
      <c r="F31" s="390"/>
      <c r="G31" s="92"/>
      <c r="H31" s="92"/>
      <c r="I31" s="91">
        <f t="shared" si="1"/>
        <v>0</v>
      </c>
    </row>
    <row r="32" spans="2:11" x14ac:dyDescent="0.2">
      <c r="B32" s="101">
        <v>20</v>
      </c>
      <c r="C32" s="132" t="str">
        <f t="shared" si="0"/>
        <v/>
      </c>
      <c r="D32" s="379"/>
      <c r="E32" s="149"/>
      <c r="F32" s="390"/>
      <c r="G32" s="92"/>
      <c r="H32" s="92"/>
      <c r="I32" s="91">
        <f t="shared" si="1"/>
        <v>0</v>
      </c>
    </row>
    <row r="33" spans="2:9" x14ac:dyDescent="0.2">
      <c r="B33" s="101">
        <v>21</v>
      </c>
      <c r="C33" s="132" t="str">
        <f t="shared" si="0"/>
        <v/>
      </c>
      <c r="D33" s="379"/>
      <c r="E33" s="149"/>
      <c r="F33" s="390"/>
      <c r="G33" s="92"/>
      <c r="H33" s="92"/>
      <c r="I33" s="91">
        <f t="shared" si="1"/>
        <v>0</v>
      </c>
    </row>
    <row r="34" spans="2:9" x14ac:dyDescent="0.2">
      <c r="B34" s="101">
        <v>22</v>
      </c>
      <c r="C34" s="132" t="str">
        <f t="shared" si="0"/>
        <v/>
      </c>
      <c r="D34" s="379"/>
      <c r="E34" s="149"/>
      <c r="F34" s="390"/>
      <c r="G34" s="92"/>
      <c r="H34" s="92"/>
      <c r="I34" s="91">
        <f t="shared" si="1"/>
        <v>0</v>
      </c>
    </row>
    <row r="35" spans="2:9" x14ac:dyDescent="0.2">
      <c r="B35" s="101">
        <v>23</v>
      </c>
      <c r="C35" s="132" t="str">
        <f t="shared" si="0"/>
        <v/>
      </c>
      <c r="D35" s="379"/>
      <c r="E35" s="149"/>
      <c r="F35" s="390"/>
      <c r="G35" s="92"/>
      <c r="H35" s="92"/>
      <c r="I35" s="91">
        <f t="shared" si="1"/>
        <v>0</v>
      </c>
    </row>
    <row r="36" spans="2:9" x14ac:dyDescent="0.2">
      <c r="B36" s="101">
        <v>24</v>
      </c>
      <c r="C36" s="132" t="str">
        <f t="shared" si="0"/>
        <v/>
      </c>
      <c r="D36" s="379"/>
      <c r="E36" s="149"/>
      <c r="F36" s="390"/>
      <c r="G36" s="92"/>
      <c r="H36" s="92"/>
      <c r="I36" s="91">
        <f t="shared" si="1"/>
        <v>0</v>
      </c>
    </row>
    <row r="37" spans="2:9" x14ac:dyDescent="0.2">
      <c r="B37" s="101">
        <v>25</v>
      </c>
      <c r="C37" s="132" t="str">
        <f t="shared" si="0"/>
        <v/>
      </c>
      <c r="D37" s="379"/>
      <c r="E37" s="149"/>
      <c r="F37" s="390"/>
      <c r="G37" s="92"/>
      <c r="H37" s="92"/>
      <c r="I37" s="91">
        <f t="shared" si="1"/>
        <v>0</v>
      </c>
    </row>
    <row r="38" spans="2:9" x14ac:dyDescent="0.2">
      <c r="B38" s="101">
        <v>26</v>
      </c>
      <c r="C38" s="132" t="str">
        <f t="shared" si="0"/>
        <v/>
      </c>
      <c r="D38" s="379"/>
      <c r="E38" s="149"/>
      <c r="F38" s="390"/>
      <c r="G38" s="92"/>
      <c r="H38" s="92"/>
      <c r="I38" s="91">
        <f t="shared" si="1"/>
        <v>0</v>
      </c>
    </row>
    <row r="39" spans="2:9" x14ac:dyDescent="0.2">
      <c r="B39" s="101">
        <v>27</v>
      </c>
      <c r="C39" s="132" t="str">
        <f t="shared" si="0"/>
        <v/>
      </c>
      <c r="D39" s="379"/>
      <c r="E39" s="149"/>
      <c r="F39" s="390"/>
      <c r="G39" s="92"/>
      <c r="H39" s="92"/>
      <c r="I39" s="91">
        <f t="shared" si="1"/>
        <v>0</v>
      </c>
    </row>
    <row r="40" spans="2:9" x14ac:dyDescent="0.2">
      <c r="B40" s="101">
        <v>28</v>
      </c>
      <c r="C40" s="132" t="str">
        <f t="shared" si="0"/>
        <v/>
      </c>
      <c r="D40" s="379"/>
      <c r="E40" s="149"/>
      <c r="F40" s="390"/>
      <c r="G40" s="92"/>
      <c r="H40" s="92"/>
      <c r="I40" s="91">
        <f t="shared" si="1"/>
        <v>0</v>
      </c>
    </row>
    <row r="41" spans="2:9" x14ac:dyDescent="0.2">
      <c r="B41" s="101">
        <v>29</v>
      </c>
      <c r="C41" s="132" t="str">
        <f t="shared" si="0"/>
        <v/>
      </c>
      <c r="D41" s="379"/>
      <c r="E41" s="149"/>
      <c r="F41" s="390"/>
      <c r="G41" s="92"/>
      <c r="H41" s="92"/>
      <c r="I41" s="91">
        <f t="shared" si="1"/>
        <v>0</v>
      </c>
    </row>
    <row r="42" spans="2:9" x14ac:dyDescent="0.2">
      <c r="B42" s="101">
        <v>30</v>
      </c>
      <c r="C42" s="132" t="str">
        <f t="shared" si="0"/>
        <v/>
      </c>
      <c r="D42" s="379"/>
      <c r="E42" s="149"/>
      <c r="F42" s="390"/>
      <c r="G42" s="92"/>
      <c r="H42" s="92"/>
      <c r="I42" s="91">
        <f t="shared" si="1"/>
        <v>0</v>
      </c>
    </row>
    <row r="43" spans="2:9" x14ac:dyDescent="0.2">
      <c r="B43" s="101">
        <v>31</v>
      </c>
      <c r="C43" s="132" t="str">
        <f t="shared" si="0"/>
        <v/>
      </c>
      <c r="D43" s="379"/>
      <c r="E43" s="149"/>
      <c r="F43" s="390"/>
      <c r="G43" s="92"/>
      <c r="H43" s="92"/>
      <c r="I43" s="91">
        <f t="shared" si="1"/>
        <v>0</v>
      </c>
    </row>
    <row r="44" spans="2:9" x14ac:dyDescent="0.2">
      <c r="B44" s="101">
        <v>32</v>
      </c>
      <c r="C44" s="132" t="str">
        <f t="shared" si="0"/>
        <v/>
      </c>
      <c r="D44" s="379"/>
      <c r="E44" s="149"/>
      <c r="F44" s="390"/>
      <c r="G44" s="92"/>
      <c r="H44" s="92"/>
      <c r="I44" s="91">
        <f t="shared" si="1"/>
        <v>0</v>
      </c>
    </row>
    <row r="45" spans="2:9" x14ac:dyDescent="0.2">
      <c r="B45" s="101">
        <v>33</v>
      </c>
      <c r="C45" s="132" t="str">
        <f t="shared" si="0"/>
        <v/>
      </c>
      <c r="D45" s="379"/>
      <c r="E45" s="149"/>
      <c r="F45" s="390"/>
      <c r="G45" s="92"/>
      <c r="H45" s="92"/>
      <c r="I45" s="91">
        <f t="shared" si="1"/>
        <v>0</v>
      </c>
    </row>
    <row r="46" spans="2:9" x14ac:dyDescent="0.2">
      <c r="B46" s="101">
        <v>34</v>
      </c>
      <c r="C46" s="132" t="str">
        <f t="shared" si="0"/>
        <v/>
      </c>
      <c r="D46" s="379"/>
      <c r="E46" s="149"/>
      <c r="F46" s="390"/>
      <c r="G46" s="92"/>
      <c r="H46" s="92"/>
      <c r="I46" s="91">
        <f t="shared" si="1"/>
        <v>0</v>
      </c>
    </row>
    <row r="47" spans="2:9" x14ac:dyDescent="0.2">
      <c r="B47" s="101">
        <v>35</v>
      </c>
      <c r="C47" s="132" t="str">
        <f t="shared" si="0"/>
        <v/>
      </c>
      <c r="D47" s="379"/>
      <c r="E47" s="149"/>
      <c r="F47" s="390"/>
      <c r="G47" s="92"/>
      <c r="H47" s="92"/>
      <c r="I47" s="91">
        <f t="shared" si="1"/>
        <v>0</v>
      </c>
    </row>
    <row r="48" spans="2:9" x14ac:dyDescent="0.2">
      <c r="B48" s="101">
        <v>36</v>
      </c>
      <c r="C48" s="132" t="str">
        <f t="shared" si="0"/>
        <v/>
      </c>
      <c r="D48" s="379"/>
      <c r="E48" s="149"/>
      <c r="F48" s="390"/>
      <c r="G48" s="92"/>
      <c r="H48" s="92"/>
      <c r="I48" s="91">
        <f t="shared" si="1"/>
        <v>0</v>
      </c>
    </row>
    <row r="49" spans="2:9" x14ac:dyDescent="0.2">
      <c r="B49" s="101">
        <v>37</v>
      </c>
      <c r="C49" s="132" t="str">
        <f t="shared" si="0"/>
        <v/>
      </c>
      <c r="D49" s="379"/>
      <c r="E49" s="149"/>
      <c r="F49" s="390"/>
      <c r="G49" s="92"/>
      <c r="H49" s="92"/>
      <c r="I49" s="91">
        <f t="shared" si="1"/>
        <v>0</v>
      </c>
    </row>
    <row r="50" spans="2:9" x14ac:dyDescent="0.2">
      <c r="B50" s="101">
        <v>38</v>
      </c>
      <c r="C50" s="132" t="str">
        <f t="shared" si="0"/>
        <v/>
      </c>
      <c r="D50" s="379"/>
      <c r="E50" s="149"/>
      <c r="F50" s="390"/>
      <c r="G50" s="92"/>
      <c r="H50" s="92"/>
      <c r="I50" s="91">
        <f t="shared" si="1"/>
        <v>0</v>
      </c>
    </row>
    <row r="51" spans="2:9" x14ac:dyDescent="0.2">
      <c r="B51" s="101">
        <v>39</v>
      </c>
      <c r="C51" s="132" t="str">
        <f t="shared" si="0"/>
        <v/>
      </c>
      <c r="D51" s="379"/>
      <c r="E51" s="149"/>
      <c r="F51" s="390"/>
      <c r="G51" s="92"/>
      <c r="H51" s="92"/>
      <c r="I51" s="91">
        <f t="shared" si="1"/>
        <v>0</v>
      </c>
    </row>
    <row r="52" spans="2:9" x14ac:dyDescent="0.2">
      <c r="B52" s="101">
        <v>40</v>
      </c>
      <c r="C52" s="132" t="str">
        <f t="shared" si="0"/>
        <v/>
      </c>
      <c r="D52" s="379"/>
      <c r="E52" s="149"/>
      <c r="F52" s="390"/>
      <c r="G52" s="92"/>
      <c r="H52" s="92"/>
      <c r="I52" s="91">
        <f t="shared" si="1"/>
        <v>0</v>
      </c>
    </row>
    <row r="53" spans="2:9" x14ac:dyDescent="0.2"/>
    <row r="54" spans="2:9" x14ac:dyDescent="0.2"/>
    <row r="55" spans="2:9" x14ac:dyDescent="0.2"/>
    <row r="56" spans="2:9" x14ac:dyDescent="0.2"/>
    <row r="57" spans="2:9" x14ac:dyDescent="0.2"/>
    <row r="58" spans="2:9" x14ac:dyDescent="0.2"/>
    <row r="59" spans="2:9" x14ac:dyDescent="0.2"/>
    <row r="60" spans="2:9" x14ac:dyDescent="0.2"/>
  </sheetData>
  <sheetProtection algorithmName="SHA-512" hashValue="2KJ5UYiFmGE8uNvPzDPEzIS574VnMWPbnLIIhCLLwfuh13y6QZsmgTdBynd9WTY0HtCEWaoy0vJNPY0+8aK8Lw==" saltValue="6wFkfe/5ESV4dUPlwhxTPw==" spinCount="100000" sheet="1" objects="1" scenarios="1" formatColumns="0" formatRows="0"/>
  <mergeCells count="2">
    <mergeCell ref="B7:C7"/>
    <mergeCell ref="B1:D1"/>
  </mergeCells>
  <dataValidations count="3">
    <dataValidation type="list" allowBlank="1" showInputMessage="1" showErrorMessage="1" sqref="E13:E52">
      <formula1>Cost_Report_Stage</formula1>
    </dataValidation>
    <dataValidation type="list" allowBlank="1" showInputMessage="1" showErrorMessage="1" sqref="D13:D52">
      <formula1>FFP_Adjustment_FY</formula1>
    </dataValidation>
    <dataValidation type="list" allowBlank="1" showInputMessage="1" showErrorMessage="1" sqref="F13:F52">
      <formula1>"CSS, PEI, INN, WET"</formula1>
    </dataValidation>
  </dataValidations>
  <pageMargins left="0.25" right="0.25" top="0.98" bottom="0.75" header="0.3" footer="0.3"/>
  <pageSetup paperSize="5" scale="63" orientation="landscape" r:id="rId1"/>
  <headerFooter>
    <oddFooter>&amp;C&amp;"Arial,Regular"&amp;16Page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68"/>
  <sheetViews>
    <sheetView showGridLines="0" zoomScale="85" zoomScaleNormal="85" workbookViewId="0">
      <selection activeCell="C14" sqref="C14"/>
    </sheetView>
  </sheetViews>
  <sheetFormatPr defaultColWidth="0" defaultRowHeight="15" zeroHeight="1" x14ac:dyDescent="0.2"/>
  <cols>
    <col min="1" max="1" width="2.7109375" style="99" customWidth="1"/>
    <col min="2" max="2" width="9.140625" style="99" customWidth="1"/>
    <col min="3" max="3" width="137" style="99" customWidth="1"/>
    <col min="4" max="7" width="9.140625" style="99" customWidth="1"/>
    <col min="8" max="17" width="9.140625" style="99" hidden="1" customWidth="1"/>
    <col min="18" max="28" width="0" style="99" hidden="1" customWidth="1"/>
    <col min="29" max="16384" width="9.140625" style="99" hidden="1"/>
  </cols>
  <sheetData>
    <row r="1" spans="1:28" x14ac:dyDescent="0.2">
      <c r="A1" s="66"/>
      <c r="B1" s="66"/>
      <c r="C1" s="66"/>
    </row>
    <row r="2" spans="1:28" s="278" customFormat="1" x14ac:dyDescent="0.2">
      <c r="B2" s="278" t="str">
        <f>'1. Information'!B2</f>
        <v>Version 7/1/2018</v>
      </c>
    </row>
    <row r="3" spans="1:28" s="108" customFormat="1" ht="18" x14ac:dyDescent="0.2">
      <c r="B3" s="245" t="str">
        <f>'1. Information'!B3</f>
        <v>Annual Mental Health Services Act Revenue and Expenditure Report</v>
      </c>
      <c r="C3" s="67"/>
      <c r="D3" s="67"/>
      <c r="E3" s="67"/>
      <c r="F3" s="67"/>
    </row>
    <row r="4" spans="1:28" s="108" customFormat="1" ht="18" x14ac:dyDescent="0.2">
      <c r="B4" s="245" t="str">
        <f>'1. Information'!B4</f>
        <v>Fiscal Year 2017-18</v>
      </c>
      <c r="C4" s="67"/>
      <c r="D4" s="67"/>
      <c r="E4" s="67"/>
      <c r="F4" s="67"/>
    </row>
    <row r="5" spans="1:28" s="108" customFormat="1" ht="18" x14ac:dyDescent="0.2">
      <c r="B5" s="235" t="s">
        <v>274</v>
      </c>
      <c r="C5" s="89"/>
      <c r="D5" s="89"/>
      <c r="E5" s="89"/>
      <c r="F5" s="89"/>
    </row>
    <row r="6" spans="1:28" s="108" customFormat="1" ht="18" x14ac:dyDescent="0.2">
      <c r="B6" s="235"/>
      <c r="C6" s="89"/>
      <c r="D6" s="89"/>
      <c r="E6" s="89"/>
      <c r="F6" s="89"/>
      <c r="AB6" s="281"/>
    </row>
    <row r="7" spans="1:28" ht="15.75" x14ac:dyDescent="0.25">
      <c r="B7" s="247"/>
      <c r="C7" s="345" t="s">
        <v>274</v>
      </c>
    </row>
    <row r="8" spans="1:28" ht="33.75" customHeight="1" x14ac:dyDescent="0.2">
      <c r="B8" s="248">
        <v>1</v>
      </c>
      <c r="C8" s="253"/>
    </row>
    <row r="9" spans="1:28" ht="33.75" customHeight="1" x14ac:dyDescent="0.2">
      <c r="B9" s="249">
        <v>2</v>
      </c>
      <c r="C9" s="253"/>
    </row>
    <row r="10" spans="1:28" ht="33.75" customHeight="1" x14ac:dyDescent="0.2">
      <c r="B10" s="249">
        <v>3</v>
      </c>
      <c r="C10" s="246"/>
    </row>
    <row r="11" spans="1:28" ht="33.75" customHeight="1" x14ac:dyDescent="0.2">
      <c r="B11" s="248">
        <v>4</v>
      </c>
      <c r="C11" s="246"/>
    </row>
    <row r="12" spans="1:28" ht="33.75" customHeight="1" x14ac:dyDescent="0.2">
      <c r="B12" s="249">
        <v>5</v>
      </c>
      <c r="C12" s="246"/>
    </row>
    <row r="13" spans="1:28" ht="33.75" customHeight="1" x14ac:dyDescent="0.2">
      <c r="B13" s="249">
        <v>6</v>
      </c>
      <c r="C13" s="246"/>
      <c r="N13" s="278"/>
    </row>
    <row r="14" spans="1:28" ht="33.75" customHeight="1" x14ac:dyDescent="0.2">
      <c r="B14" s="248">
        <v>7</v>
      </c>
      <c r="C14" s="246"/>
    </row>
    <row r="15" spans="1:28" ht="33.75" customHeight="1" x14ac:dyDescent="0.2">
      <c r="B15" s="249">
        <v>8</v>
      </c>
      <c r="C15" s="246"/>
    </row>
    <row r="16" spans="1:28" ht="33.75" customHeight="1" x14ac:dyDescent="0.2">
      <c r="B16" s="249">
        <v>9</v>
      </c>
      <c r="C16" s="246"/>
    </row>
    <row r="17" spans="2:3" ht="33.75" customHeight="1" x14ac:dyDescent="0.2">
      <c r="B17" s="248">
        <v>10</v>
      </c>
      <c r="C17" s="246"/>
    </row>
    <row r="18" spans="2:3" ht="33.75" customHeight="1" x14ac:dyDescent="0.2">
      <c r="B18" s="249">
        <v>11</v>
      </c>
      <c r="C18" s="246"/>
    </row>
    <row r="19" spans="2:3" ht="33.75" customHeight="1" x14ac:dyDescent="0.2">
      <c r="B19" s="249">
        <v>12</v>
      </c>
      <c r="C19" s="246"/>
    </row>
    <row r="20" spans="2:3" ht="33.75" customHeight="1" x14ac:dyDescent="0.2">
      <c r="B20" s="248">
        <v>13</v>
      </c>
      <c r="C20" s="246"/>
    </row>
    <row r="21" spans="2:3" ht="33.75" customHeight="1" x14ac:dyDescent="0.2">
      <c r="B21" s="249">
        <v>14</v>
      </c>
      <c r="C21" s="246"/>
    </row>
    <row r="22" spans="2:3" ht="33.75" customHeight="1" x14ac:dyDescent="0.2">
      <c r="B22" s="249">
        <v>15</v>
      </c>
      <c r="C22" s="246"/>
    </row>
    <row r="23" spans="2:3" ht="33.75" customHeight="1" x14ac:dyDescent="0.2">
      <c r="B23" s="248">
        <v>16</v>
      </c>
      <c r="C23" s="246"/>
    </row>
    <row r="24" spans="2:3" ht="33.75" customHeight="1" x14ac:dyDescent="0.2">
      <c r="B24" s="249">
        <v>17</v>
      </c>
      <c r="C24" s="246"/>
    </row>
    <row r="25" spans="2:3" ht="33.75" customHeight="1" x14ac:dyDescent="0.2">
      <c r="B25" s="249">
        <v>18</v>
      </c>
      <c r="C25" s="246"/>
    </row>
    <row r="26" spans="2:3" ht="33.75" customHeight="1" x14ac:dyDescent="0.2">
      <c r="B26" s="248">
        <v>19</v>
      </c>
      <c r="C26" s="246"/>
    </row>
    <row r="27" spans="2:3" ht="33.75" customHeight="1" x14ac:dyDescent="0.2">
      <c r="B27" s="249">
        <v>20</v>
      </c>
      <c r="C27" s="246"/>
    </row>
    <row r="28" spans="2:3" ht="33.75" customHeight="1" x14ac:dyDescent="0.2">
      <c r="B28" s="249">
        <v>21</v>
      </c>
      <c r="C28" s="246"/>
    </row>
    <row r="29" spans="2:3" ht="33.75" customHeight="1" x14ac:dyDescent="0.2">
      <c r="B29" s="248">
        <v>22</v>
      </c>
      <c r="C29" s="246"/>
    </row>
    <row r="30" spans="2:3" ht="33.75" customHeight="1" x14ac:dyDescent="0.2">
      <c r="B30" s="249">
        <v>23</v>
      </c>
      <c r="C30" s="246"/>
    </row>
    <row r="31" spans="2:3" ht="33.75" customHeight="1" x14ac:dyDescent="0.2">
      <c r="B31" s="249">
        <v>24</v>
      </c>
      <c r="C31" s="246"/>
    </row>
    <row r="32" spans="2:3" ht="33.75" customHeight="1" x14ac:dyDescent="0.2">
      <c r="B32" s="248">
        <v>25</v>
      </c>
      <c r="C32" s="246"/>
    </row>
    <row r="33" spans="2:4" ht="33.75" customHeight="1" x14ac:dyDescent="0.2">
      <c r="B33" s="249">
        <v>26</v>
      </c>
      <c r="C33" s="246"/>
    </row>
    <row r="34" spans="2:4" ht="33.75" customHeight="1" x14ac:dyDescent="0.2">
      <c r="B34" s="249">
        <v>27</v>
      </c>
      <c r="C34" s="253"/>
      <c r="D34" s="278"/>
    </row>
    <row r="35" spans="2:4" ht="33.75" customHeight="1" x14ac:dyDescent="0.2">
      <c r="B35" s="248">
        <v>28</v>
      </c>
      <c r="C35" s="246"/>
    </row>
    <row r="36" spans="2:4" ht="33.75" customHeight="1" x14ac:dyDescent="0.2">
      <c r="B36" s="249">
        <v>29</v>
      </c>
      <c r="C36" s="246"/>
    </row>
    <row r="37" spans="2:4" ht="33.75" customHeight="1" x14ac:dyDescent="0.2">
      <c r="B37" s="249">
        <v>30</v>
      </c>
      <c r="C37" s="246"/>
    </row>
    <row r="38" spans="2:4" ht="33.75" customHeight="1" x14ac:dyDescent="0.2">
      <c r="B38" s="248">
        <v>31</v>
      </c>
      <c r="C38" s="246"/>
    </row>
    <row r="39" spans="2:4" ht="33.75" customHeight="1" x14ac:dyDescent="0.2">
      <c r="B39" s="249">
        <v>32</v>
      </c>
      <c r="C39" s="246"/>
    </row>
    <row r="40" spans="2:4" ht="33.75" customHeight="1" x14ac:dyDescent="0.2">
      <c r="B40" s="249">
        <v>33</v>
      </c>
      <c r="C40" s="246"/>
    </row>
    <row r="41" spans="2:4" ht="33.75" customHeight="1" x14ac:dyDescent="0.2">
      <c r="B41" s="248">
        <v>34</v>
      </c>
      <c r="C41" s="246"/>
    </row>
    <row r="42" spans="2:4" ht="33.75" customHeight="1" x14ac:dyDescent="0.2">
      <c r="B42" s="249">
        <v>35</v>
      </c>
      <c r="C42" s="246"/>
    </row>
    <row r="43" spans="2:4" ht="33.75" customHeight="1" x14ac:dyDescent="0.2">
      <c r="B43" s="249">
        <v>36</v>
      </c>
      <c r="C43" s="246"/>
    </row>
    <row r="44" spans="2:4" ht="33.75" customHeight="1" x14ac:dyDescent="0.2">
      <c r="B44" s="248">
        <v>37</v>
      </c>
      <c r="C44" s="246"/>
    </row>
    <row r="45" spans="2:4" ht="33.75" customHeight="1" x14ac:dyDescent="0.2">
      <c r="B45" s="249">
        <v>38</v>
      </c>
      <c r="C45" s="246"/>
    </row>
    <row r="46" spans="2:4" ht="33.75" customHeight="1" x14ac:dyDescent="0.2">
      <c r="B46" s="248">
        <v>39</v>
      </c>
      <c r="C46" s="246"/>
    </row>
    <row r="47" spans="2:4" ht="33.75" customHeight="1" x14ac:dyDescent="0.2">
      <c r="B47" s="249">
        <v>40</v>
      </c>
      <c r="C47" s="253"/>
    </row>
    <row r="48" spans="2:4" x14ac:dyDescent="0.2"/>
    <row r="49" spans="10:17" x14ac:dyDescent="0.2"/>
    <row r="50" spans="10:17" x14ac:dyDescent="0.2">
      <c r="Q50" s="250"/>
    </row>
    <row r="51" spans="10:17" x14ac:dyDescent="0.2"/>
    <row r="52" spans="10:17" x14ac:dyDescent="0.2"/>
    <row r="53" spans="10:17" x14ac:dyDescent="0.2"/>
    <row r="54" spans="10:17" x14ac:dyDescent="0.2"/>
    <row r="55" spans="10:17" x14ac:dyDescent="0.2"/>
    <row r="56" spans="10:17" hidden="1" x14ac:dyDescent="0.2"/>
    <row r="57" spans="10:17" hidden="1" x14ac:dyDescent="0.2"/>
    <row r="58" spans="10:17" hidden="1" x14ac:dyDescent="0.2"/>
    <row r="59" spans="10:17" hidden="1" x14ac:dyDescent="0.2"/>
    <row r="60" spans="10:17" hidden="1" x14ac:dyDescent="0.2"/>
    <row r="61" spans="10:17" hidden="1" x14ac:dyDescent="0.2">
      <c r="J61" s="251"/>
    </row>
    <row r="62" spans="10:17" hidden="1" x14ac:dyDescent="0.2"/>
    <row r="63" spans="10:17" hidden="1" x14ac:dyDescent="0.2"/>
    <row r="64" spans="10:17" hidden="1" x14ac:dyDescent="0.2"/>
    <row r="65" spans="11:14" hidden="1" x14ac:dyDescent="0.2">
      <c r="K65" s="252"/>
    </row>
    <row r="66" spans="11:14" hidden="1" x14ac:dyDescent="0.2"/>
    <row r="67" spans="11:14" hidden="1" x14ac:dyDescent="0.2">
      <c r="L67" s="250"/>
    </row>
    <row r="68" spans="11:14" hidden="1" x14ac:dyDescent="0.2">
      <c r="N68" s="250"/>
    </row>
  </sheetData>
  <sheetProtection formatCells="0" formatColumns="0" formatRows="0"/>
  <pageMargins left="0.7" right="0.7" top="1.1979166666666701" bottom="0.75" header="0.3" footer="0.3"/>
  <pageSetup paperSize="5" scale="96" orientation="landscape" verticalDpi="0" r:id="rId1"/>
  <headerFooter>
    <oddFooter>&amp;CPage &amp;P of &amp;N</oddFooter>
  </headerFooter>
  <rowBreaks count="1" manualBreakCount="1">
    <brk id="32" min="1" max="2"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100" bestFit="1" customWidth="1"/>
    <col min="2" max="2" width="5.42578125" style="100" customWidth="1"/>
    <col min="3" max="3" width="18.85546875" style="100" bestFit="1" customWidth="1"/>
    <col min="4" max="4" width="17.85546875" style="100" customWidth="1"/>
    <col min="5" max="5" width="18" style="100" customWidth="1"/>
    <col min="6" max="6" width="36.85546875" style="100" bestFit="1" customWidth="1"/>
    <col min="7" max="7" width="27.140625" style="100" customWidth="1"/>
    <col min="8" max="8" width="31.5703125" style="100" bestFit="1" customWidth="1"/>
    <col min="9" max="9" width="25.28515625" style="100" customWidth="1"/>
    <col min="10" max="10" width="24.140625" style="100" customWidth="1"/>
    <col min="11" max="11" width="26" style="100" bestFit="1" customWidth="1"/>
    <col min="12" max="12" width="24.28515625" style="100" bestFit="1" customWidth="1"/>
    <col min="13" max="13" width="35.85546875" style="100" customWidth="1"/>
    <col min="14" max="14" width="23.140625" style="100" bestFit="1" customWidth="1"/>
    <col min="15" max="15" width="11.7109375" style="100" customWidth="1"/>
    <col min="16" max="16" width="9.140625" style="100" customWidth="1"/>
    <col min="17" max="16384" width="9.140625" style="100"/>
  </cols>
  <sheetData>
    <row r="1" spans="1:15" ht="32.25" thickBot="1" x14ac:dyDescent="0.3">
      <c r="A1" s="478" t="s">
        <v>169</v>
      </c>
      <c r="B1" s="479"/>
      <c r="C1" s="160" t="s">
        <v>170</v>
      </c>
      <c r="D1" s="161" t="s">
        <v>168</v>
      </c>
      <c r="E1" s="161" t="s">
        <v>171</v>
      </c>
      <c r="F1" s="161" t="s">
        <v>155</v>
      </c>
      <c r="G1" s="161" t="s">
        <v>156</v>
      </c>
      <c r="H1" s="161" t="s">
        <v>172</v>
      </c>
      <c r="I1" s="161" t="s">
        <v>173</v>
      </c>
      <c r="J1" s="161" t="s">
        <v>190</v>
      </c>
      <c r="K1" s="369" t="s">
        <v>298</v>
      </c>
      <c r="L1" s="369" t="s">
        <v>299</v>
      </c>
      <c r="M1" s="161" t="s">
        <v>184</v>
      </c>
      <c r="N1" s="160" t="s">
        <v>235</v>
      </c>
      <c r="O1" s="162"/>
    </row>
    <row r="2" spans="1:15" x14ac:dyDescent="0.2">
      <c r="A2" s="163" t="s">
        <v>43</v>
      </c>
      <c r="B2" s="164">
        <v>1</v>
      </c>
      <c r="C2" s="164" t="s">
        <v>186</v>
      </c>
      <c r="D2" s="165" t="s">
        <v>102</v>
      </c>
      <c r="E2" s="165" t="s">
        <v>144</v>
      </c>
      <c r="F2" s="165" t="s">
        <v>136</v>
      </c>
      <c r="G2" s="165" t="s">
        <v>157</v>
      </c>
      <c r="H2" s="165" t="s">
        <v>105</v>
      </c>
      <c r="I2" s="165" t="s">
        <v>176</v>
      </c>
      <c r="J2" s="165" t="s">
        <v>34</v>
      </c>
      <c r="K2" s="255" t="s">
        <v>291</v>
      </c>
      <c r="L2" s="255" t="s">
        <v>297</v>
      </c>
      <c r="M2" s="165" t="s">
        <v>114</v>
      </c>
      <c r="N2" s="165" t="s">
        <v>180</v>
      </c>
      <c r="O2" s="166"/>
    </row>
    <row r="3" spans="1:15" x14ac:dyDescent="0.2">
      <c r="A3" s="163" t="s">
        <v>100</v>
      </c>
      <c r="B3" s="164">
        <v>2</v>
      </c>
      <c r="C3" s="164" t="s">
        <v>187</v>
      </c>
      <c r="D3" s="165" t="s">
        <v>103</v>
      </c>
      <c r="E3" s="165" t="s">
        <v>143</v>
      </c>
      <c r="F3" s="165" t="s">
        <v>137</v>
      </c>
      <c r="G3" s="165" t="s">
        <v>158</v>
      </c>
      <c r="H3" s="165" t="s">
        <v>106</v>
      </c>
      <c r="I3" s="165" t="s">
        <v>177</v>
      </c>
      <c r="J3" s="165" t="s">
        <v>35</v>
      </c>
      <c r="K3" s="255" t="s">
        <v>290</v>
      </c>
      <c r="L3" s="255" t="s">
        <v>296</v>
      </c>
      <c r="M3" s="165" t="s">
        <v>115</v>
      </c>
      <c r="N3" s="165" t="s">
        <v>181</v>
      </c>
      <c r="O3" s="166"/>
    </row>
    <row r="4" spans="1:15" x14ac:dyDescent="0.2">
      <c r="A4" s="163" t="s">
        <v>44</v>
      </c>
      <c r="B4" s="164">
        <v>3</v>
      </c>
      <c r="C4" s="164"/>
      <c r="D4" s="165"/>
      <c r="E4" s="165"/>
      <c r="F4" s="165" t="s">
        <v>145</v>
      </c>
      <c r="G4" s="165" t="s">
        <v>159</v>
      </c>
      <c r="H4" s="165" t="s">
        <v>107</v>
      </c>
      <c r="I4" s="165"/>
      <c r="J4" s="165" t="s">
        <v>36</v>
      </c>
      <c r="K4" s="165"/>
      <c r="L4" s="255" t="s">
        <v>295</v>
      </c>
      <c r="M4" s="165" t="s">
        <v>116</v>
      </c>
      <c r="N4" s="165" t="s">
        <v>182</v>
      </c>
      <c r="O4" s="166"/>
    </row>
    <row r="5" spans="1:15" x14ac:dyDescent="0.2">
      <c r="A5" s="163" t="s">
        <v>45</v>
      </c>
      <c r="B5" s="164">
        <v>65</v>
      </c>
      <c r="C5" s="164"/>
      <c r="D5" s="165"/>
      <c r="E5" s="165"/>
      <c r="F5" s="165" t="s">
        <v>146</v>
      </c>
      <c r="G5" s="165"/>
      <c r="H5" s="165" t="s">
        <v>108</v>
      </c>
      <c r="I5" s="165"/>
      <c r="J5" s="165" t="s">
        <v>37</v>
      </c>
      <c r="K5" s="165"/>
      <c r="L5" s="255" t="s">
        <v>294</v>
      </c>
      <c r="M5" s="165" t="s">
        <v>117</v>
      </c>
      <c r="N5" s="165"/>
      <c r="O5" s="166"/>
    </row>
    <row r="6" spans="1:15" x14ac:dyDescent="0.2">
      <c r="A6" s="163" t="s">
        <v>46</v>
      </c>
      <c r="B6" s="164">
        <v>4</v>
      </c>
      <c r="C6" s="164"/>
      <c r="D6" s="165"/>
      <c r="E6" s="165"/>
      <c r="F6" s="165" t="s">
        <v>147</v>
      </c>
      <c r="G6" s="165"/>
      <c r="H6" s="165" t="s">
        <v>109</v>
      </c>
      <c r="I6" s="165"/>
      <c r="J6" s="165" t="s">
        <v>38</v>
      </c>
      <c r="K6" s="165"/>
      <c r="L6" s="255" t="s">
        <v>293</v>
      </c>
      <c r="M6" s="165" t="s">
        <v>118</v>
      </c>
      <c r="N6" s="165"/>
      <c r="O6" s="166"/>
    </row>
    <row r="7" spans="1:15" x14ac:dyDescent="0.2">
      <c r="A7" s="163" t="s">
        <v>47</v>
      </c>
      <c r="B7" s="164">
        <v>5</v>
      </c>
      <c r="C7" s="164"/>
      <c r="D7" s="165"/>
      <c r="E7" s="165"/>
      <c r="F7" s="165" t="s">
        <v>132</v>
      </c>
      <c r="G7" s="165"/>
      <c r="H7" s="165"/>
      <c r="I7" s="165"/>
      <c r="J7" s="165" t="s">
        <v>40</v>
      </c>
      <c r="K7" s="165"/>
      <c r="L7" s="255" t="s">
        <v>292</v>
      </c>
      <c r="M7" s="165" t="s">
        <v>15</v>
      </c>
      <c r="N7" s="165"/>
      <c r="O7" s="166"/>
    </row>
    <row r="8" spans="1:15" x14ac:dyDescent="0.2">
      <c r="A8" s="163" t="s">
        <v>48</v>
      </c>
      <c r="B8" s="164">
        <v>6</v>
      </c>
      <c r="C8" s="164"/>
      <c r="D8" s="165"/>
      <c r="E8" s="165"/>
      <c r="F8" s="165" t="s">
        <v>148</v>
      </c>
      <c r="G8" s="165"/>
      <c r="H8" s="165"/>
      <c r="I8" s="165"/>
      <c r="J8" s="165" t="s">
        <v>119</v>
      </c>
      <c r="K8" s="165"/>
      <c r="L8" s="255" t="s">
        <v>291</v>
      </c>
      <c r="M8" s="165"/>
      <c r="N8" s="165"/>
      <c r="O8" s="166"/>
    </row>
    <row r="9" spans="1:15" x14ac:dyDescent="0.2">
      <c r="A9" s="163" t="s">
        <v>49</v>
      </c>
      <c r="B9" s="164">
        <v>7</v>
      </c>
      <c r="C9" s="164"/>
      <c r="D9" s="165"/>
      <c r="E9" s="165"/>
      <c r="F9" s="165" t="s">
        <v>230</v>
      </c>
      <c r="G9" s="165"/>
      <c r="H9" s="165"/>
      <c r="I9" s="165"/>
      <c r="J9" s="165" t="s">
        <v>41</v>
      </c>
      <c r="K9" s="165"/>
      <c r="L9" s="255" t="s">
        <v>290</v>
      </c>
      <c r="M9" s="165"/>
      <c r="N9" s="165"/>
      <c r="O9" s="166"/>
    </row>
    <row r="10" spans="1:15" x14ac:dyDescent="0.2">
      <c r="A10" s="163" t="s">
        <v>50</v>
      </c>
      <c r="B10" s="164">
        <v>8</v>
      </c>
      <c r="C10" s="164"/>
      <c r="D10" s="165"/>
      <c r="E10" s="165"/>
      <c r="F10" s="165"/>
      <c r="G10" s="165"/>
      <c r="H10" s="165"/>
      <c r="I10" s="165"/>
      <c r="J10" s="255" t="s">
        <v>192</v>
      </c>
      <c r="K10" s="165"/>
      <c r="L10" s="165"/>
      <c r="M10" s="165"/>
      <c r="N10" s="165"/>
      <c r="O10" s="166"/>
    </row>
    <row r="11" spans="1:15" x14ac:dyDescent="0.2">
      <c r="A11" s="163" t="s">
        <v>51</v>
      </c>
      <c r="B11" s="164">
        <v>9</v>
      </c>
      <c r="C11" s="164"/>
      <c r="D11" s="165"/>
      <c r="E11" s="165"/>
      <c r="F11" s="165"/>
      <c r="G11" s="165"/>
      <c r="H11" s="165"/>
      <c r="I11" s="165"/>
      <c r="K11" s="165"/>
      <c r="L11" s="165"/>
      <c r="M11" s="165"/>
      <c r="N11" s="165"/>
      <c r="O11" s="166"/>
    </row>
    <row r="12" spans="1:15" x14ac:dyDescent="0.2">
      <c r="A12" s="163" t="s">
        <v>52</v>
      </c>
      <c r="B12" s="164">
        <v>10</v>
      </c>
      <c r="C12" s="164"/>
      <c r="D12" s="165"/>
      <c r="E12" s="165"/>
      <c r="F12" s="165"/>
      <c r="G12" s="165"/>
      <c r="H12" s="165"/>
      <c r="I12" s="165"/>
      <c r="J12" s="165"/>
      <c r="K12" s="165"/>
      <c r="L12" s="165"/>
      <c r="M12" s="165"/>
      <c r="N12" s="165"/>
      <c r="O12" s="166"/>
    </row>
    <row r="13" spans="1:15" x14ac:dyDescent="0.2">
      <c r="A13" s="163" t="s">
        <v>53</v>
      </c>
      <c r="B13" s="164">
        <v>11</v>
      </c>
      <c r="C13" s="164"/>
      <c r="D13" s="165"/>
      <c r="E13" s="165"/>
      <c r="F13" s="165"/>
      <c r="G13" s="165"/>
      <c r="H13" s="165"/>
      <c r="I13" s="165"/>
      <c r="J13" s="165"/>
      <c r="K13" s="165"/>
      <c r="L13" s="165"/>
      <c r="M13" s="165"/>
      <c r="N13" s="165"/>
      <c r="O13" s="166"/>
    </row>
    <row r="14" spans="1:15" x14ac:dyDescent="0.2">
      <c r="A14" s="163" t="s">
        <v>54</v>
      </c>
      <c r="B14" s="164">
        <v>12</v>
      </c>
      <c r="C14" s="164"/>
      <c r="D14" s="165"/>
      <c r="E14" s="165"/>
      <c r="F14" s="165"/>
      <c r="G14" s="165"/>
      <c r="H14" s="165"/>
      <c r="I14" s="165"/>
      <c r="J14" s="165"/>
      <c r="K14" s="165"/>
      <c r="L14" s="165"/>
      <c r="M14" s="165"/>
      <c r="N14" s="165"/>
      <c r="O14" s="166"/>
    </row>
    <row r="15" spans="1:15" x14ac:dyDescent="0.2">
      <c r="A15" s="163" t="s">
        <v>55</v>
      </c>
      <c r="B15" s="164">
        <v>13</v>
      </c>
      <c r="C15" s="164"/>
      <c r="D15" s="165"/>
      <c r="E15" s="165"/>
      <c r="F15" s="165"/>
      <c r="G15" s="165"/>
      <c r="H15" s="165"/>
      <c r="I15" s="165"/>
      <c r="J15" s="165"/>
      <c r="K15" s="165"/>
      <c r="L15" s="165"/>
      <c r="M15" s="165"/>
      <c r="N15" s="165"/>
      <c r="O15" s="166"/>
    </row>
    <row r="16" spans="1:15" x14ac:dyDescent="0.2">
      <c r="A16" s="163" t="s">
        <v>56</v>
      </c>
      <c r="B16" s="164">
        <v>14</v>
      </c>
      <c r="C16" s="164"/>
      <c r="D16" s="165"/>
      <c r="E16" s="165"/>
      <c r="F16" s="219"/>
      <c r="G16" s="165"/>
      <c r="H16" s="165"/>
      <c r="I16" s="165"/>
      <c r="J16" s="165"/>
      <c r="K16" s="165"/>
      <c r="L16" s="165"/>
      <c r="M16" s="165"/>
      <c r="N16" s="165"/>
      <c r="O16" s="166"/>
    </row>
    <row r="17" spans="1:16" x14ac:dyDescent="0.2">
      <c r="A17" s="163" t="s">
        <v>57</v>
      </c>
      <c r="B17" s="164">
        <v>15</v>
      </c>
      <c r="C17" s="164"/>
      <c r="D17" s="165"/>
      <c r="E17" s="165"/>
      <c r="F17" s="165"/>
      <c r="G17" s="165"/>
      <c r="H17" s="165"/>
      <c r="I17" s="165"/>
      <c r="J17" s="165"/>
      <c r="K17" s="165"/>
      <c r="L17" s="165"/>
      <c r="M17" s="165"/>
      <c r="N17" s="165"/>
      <c r="O17" s="166"/>
    </row>
    <row r="18" spans="1:16" x14ac:dyDescent="0.2">
      <c r="A18" s="163" t="s">
        <v>58</v>
      </c>
      <c r="B18" s="164">
        <v>16</v>
      </c>
      <c r="C18" s="164"/>
      <c r="D18" s="165"/>
      <c r="E18" s="165"/>
      <c r="F18" s="165"/>
      <c r="G18" s="165"/>
      <c r="H18" s="165"/>
      <c r="I18" s="165"/>
      <c r="J18" s="165"/>
      <c r="K18" s="165"/>
      <c r="L18" s="165"/>
      <c r="M18" s="165"/>
      <c r="N18" s="165"/>
      <c r="O18" s="166"/>
    </row>
    <row r="19" spans="1:16" x14ac:dyDescent="0.2">
      <c r="A19" s="163" t="s">
        <v>59</v>
      </c>
      <c r="B19" s="164">
        <v>17</v>
      </c>
      <c r="C19" s="164"/>
      <c r="D19" s="165"/>
      <c r="E19" s="165"/>
      <c r="F19" s="165"/>
      <c r="G19" s="165"/>
      <c r="H19" s="370"/>
      <c r="I19" s="165"/>
      <c r="J19" s="165"/>
      <c r="K19" s="165"/>
      <c r="L19" s="165"/>
      <c r="M19" s="165"/>
      <c r="N19" s="165"/>
      <c r="O19" s="166"/>
    </row>
    <row r="20" spans="1:16" x14ac:dyDescent="0.2">
      <c r="A20" s="163" t="s">
        <v>60</v>
      </c>
      <c r="B20" s="164">
        <v>18</v>
      </c>
      <c r="C20" s="164"/>
      <c r="D20" s="165"/>
      <c r="E20" s="165"/>
      <c r="F20" s="165"/>
      <c r="G20" s="165"/>
      <c r="H20" s="165"/>
      <c r="I20" s="165"/>
      <c r="J20" s="165"/>
      <c r="K20" s="165"/>
      <c r="L20" s="165"/>
      <c r="M20" s="165"/>
      <c r="N20" s="165"/>
      <c r="O20" s="166"/>
    </row>
    <row r="21" spans="1:16" x14ac:dyDescent="0.2">
      <c r="A21" s="163" t="s">
        <v>61</v>
      </c>
      <c r="B21" s="164">
        <v>19</v>
      </c>
      <c r="C21" s="164"/>
      <c r="D21" s="165"/>
      <c r="E21" s="165"/>
      <c r="F21" s="225"/>
      <c r="G21" s="165"/>
      <c r="H21" s="165"/>
      <c r="I21" s="165"/>
      <c r="J21" s="165"/>
      <c r="K21" s="165"/>
      <c r="L21" s="165"/>
      <c r="M21" s="165"/>
      <c r="N21" s="165"/>
      <c r="O21" s="166"/>
    </row>
    <row r="22" spans="1:16" x14ac:dyDescent="0.2">
      <c r="A22" s="163" t="s">
        <v>62</v>
      </c>
      <c r="B22" s="164">
        <v>20</v>
      </c>
      <c r="C22" s="164"/>
      <c r="D22" s="165"/>
      <c r="E22" s="165"/>
      <c r="F22" s="165"/>
      <c r="G22" s="165"/>
      <c r="H22" s="165"/>
      <c r="I22" s="165"/>
      <c r="J22" s="165"/>
      <c r="K22" s="165"/>
      <c r="L22" s="165"/>
      <c r="M22" s="165"/>
      <c r="N22" s="165"/>
      <c r="O22" s="166"/>
    </row>
    <row r="23" spans="1:16" x14ac:dyDescent="0.2">
      <c r="A23" s="163" t="s">
        <v>63</v>
      </c>
      <c r="B23" s="164">
        <v>21</v>
      </c>
      <c r="C23" s="164"/>
      <c r="D23" s="165"/>
      <c r="E23" s="165"/>
      <c r="F23" s="165"/>
      <c r="G23" s="165"/>
      <c r="H23" s="165"/>
      <c r="I23" s="165"/>
      <c r="J23" s="165"/>
      <c r="K23" s="165"/>
      <c r="L23" s="165"/>
      <c r="M23" s="165"/>
      <c r="N23" s="165"/>
      <c r="O23" s="166"/>
      <c r="P23" s="226"/>
    </row>
    <row r="24" spans="1:16" x14ac:dyDescent="0.2">
      <c r="A24" s="163" t="s">
        <v>64</v>
      </c>
      <c r="B24" s="164">
        <v>22</v>
      </c>
      <c r="C24" s="164"/>
      <c r="D24" s="165"/>
      <c r="E24" s="165"/>
      <c r="F24" s="165"/>
      <c r="G24" s="165"/>
      <c r="H24" s="165"/>
      <c r="I24" s="165"/>
      <c r="J24" s="165"/>
      <c r="K24" s="165"/>
      <c r="L24" s="165"/>
      <c r="M24" s="165"/>
      <c r="N24" s="165"/>
      <c r="O24" s="166"/>
    </row>
    <row r="25" spans="1:16" x14ac:dyDescent="0.2">
      <c r="A25" s="163" t="s">
        <v>65</v>
      </c>
      <c r="B25" s="164">
        <v>23</v>
      </c>
      <c r="C25" s="164"/>
      <c r="D25" s="165"/>
      <c r="E25" s="165"/>
      <c r="F25" s="165"/>
      <c r="G25" s="219"/>
      <c r="H25" s="165"/>
      <c r="I25" s="165"/>
      <c r="J25" s="165"/>
      <c r="K25" s="165"/>
      <c r="L25" s="165"/>
      <c r="M25" s="165"/>
      <c r="N25" s="165"/>
      <c r="O25" s="166"/>
    </row>
    <row r="26" spans="1:16" x14ac:dyDescent="0.2">
      <c r="A26" s="163" t="s">
        <v>66</v>
      </c>
      <c r="B26" s="164">
        <v>24</v>
      </c>
      <c r="C26" s="164"/>
      <c r="D26" s="165"/>
      <c r="E26" s="165"/>
      <c r="F26" s="165"/>
      <c r="G26" s="165"/>
      <c r="H26" s="165"/>
      <c r="I26" s="165"/>
      <c r="J26" s="165"/>
      <c r="K26" s="165"/>
      <c r="L26" s="165"/>
      <c r="M26" s="165"/>
      <c r="N26" s="165"/>
      <c r="O26" s="166"/>
    </row>
    <row r="27" spans="1:16" x14ac:dyDescent="0.2">
      <c r="A27" s="163" t="s">
        <v>67</v>
      </c>
      <c r="B27" s="164">
        <v>25</v>
      </c>
      <c r="C27" s="164"/>
      <c r="D27" s="165"/>
      <c r="E27" s="165"/>
      <c r="F27" s="165"/>
      <c r="G27" s="165"/>
      <c r="H27" s="165"/>
      <c r="I27" s="165"/>
      <c r="J27" s="165"/>
      <c r="K27" s="165"/>
      <c r="L27" s="165"/>
      <c r="M27" s="165"/>
      <c r="N27" s="165"/>
      <c r="O27" s="166"/>
    </row>
    <row r="28" spans="1:16" x14ac:dyDescent="0.2">
      <c r="A28" s="163" t="s">
        <v>68</v>
      </c>
      <c r="B28" s="164">
        <v>26</v>
      </c>
      <c r="C28" s="164"/>
      <c r="D28" s="165"/>
      <c r="E28" s="165"/>
      <c r="F28" s="165"/>
      <c r="G28" s="165"/>
      <c r="H28" s="165"/>
      <c r="I28" s="165"/>
      <c r="J28" s="165"/>
      <c r="K28" s="165"/>
      <c r="L28" s="165"/>
      <c r="M28" s="165"/>
      <c r="N28" s="165"/>
      <c r="O28" s="166"/>
    </row>
    <row r="29" spans="1:16" x14ac:dyDescent="0.2">
      <c r="A29" s="163" t="s">
        <v>69</v>
      </c>
      <c r="B29" s="164">
        <v>27</v>
      </c>
      <c r="C29" s="164"/>
      <c r="D29" s="165"/>
      <c r="E29" s="165"/>
      <c r="F29" s="165"/>
      <c r="G29" s="165"/>
      <c r="H29" s="165"/>
      <c r="I29" s="165"/>
      <c r="J29" s="165"/>
      <c r="K29" s="165"/>
      <c r="L29" s="165"/>
      <c r="M29" s="165"/>
      <c r="N29" s="165"/>
      <c r="O29" s="166"/>
    </row>
    <row r="30" spans="1:16" x14ac:dyDescent="0.2">
      <c r="A30" s="163" t="s">
        <v>70</v>
      </c>
      <c r="B30" s="164">
        <v>28</v>
      </c>
      <c r="C30" s="164"/>
      <c r="D30" s="165"/>
      <c r="E30" s="165"/>
      <c r="F30" s="165"/>
      <c r="G30" s="165"/>
      <c r="H30" s="165"/>
      <c r="I30" s="165"/>
      <c r="J30" s="165"/>
      <c r="K30" s="165"/>
      <c r="L30" s="165"/>
      <c r="M30" s="165"/>
      <c r="N30" s="165"/>
      <c r="O30" s="166"/>
    </row>
    <row r="31" spans="1:16" x14ac:dyDescent="0.2">
      <c r="A31" s="163" t="s">
        <v>71</v>
      </c>
      <c r="B31" s="164">
        <v>29</v>
      </c>
      <c r="C31" s="164"/>
      <c r="D31" s="165"/>
      <c r="E31" s="165"/>
      <c r="F31" s="165"/>
      <c r="G31" s="165"/>
      <c r="H31" s="165"/>
      <c r="I31" s="165"/>
      <c r="J31" s="165"/>
      <c r="K31" s="165"/>
      <c r="L31" s="165"/>
      <c r="M31" s="165"/>
      <c r="N31" s="165"/>
      <c r="O31" s="166"/>
    </row>
    <row r="32" spans="1:16" x14ac:dyDescent="0.2">
      <c r="A32" s="163" t="s">
        <v>72</v>
      </c>
      <c r="B32" s="164">
        <v>30</v>
      </c>
      <c r="C32" s="164"/>
      <c r="D32" s="165"/>
      <c r="E32" s="165"/>
      <c r="F32" s="165"/>
      <c r="G32" s="165"/>
      <c r="H32" s="165"/>
      <c r="I32" s="165"/>
      <c r="J32" s="165"/>
      <c r="K32" s="165"/>
      <c r="L32" s="165"/>
      <c r="M32" s="165"/>
      <c r="N32" s="165"/>
      <c r="O32" s="166"/>
    </row>
    <row r="33" spans="1:15" x14ac:dyDescent="0.2">
      <c r="A33" s="163" t="s">
        <v>73</v>
      </c>
      <c r="B33" s="164">
        <v>31</v>
      </c>
      <c r="C33" s="164"/>
      <c r="D33" s="165"/>
      <c r="E33" s="165"/>
      <c r="F33" s="165"/>
      <c r="G33" s="165"/>
      <c r="H33" s="165"/>
      <c r="I33" s="165"/>
      <c r="J33" s="165"/>
      <c r="K33" s="165"/>
      <c r="L33" s="165"/>
      <c r="M33" s="165"/>
      <c r="N33" s="165"/>
      <c r="O33" s="166"/>
    </row>
    <row r="34" spans="1:15" x14ac:dyDescent="0.2">
      <c r="A34" s="163" t="s">
        <v>74</v>
      </c>
      <c r="B34" s="164">
        <v>32</v>
      </c>
      <c r="C34" s="164"/>
      <c r="D34" s="165"/>
      <c r="E34" s="165"/>
      <c r="F34" s="165"/>
      <c r="G34" s="165"/>
      <c r="H34" s="165"/>
      <c r="I34" s="165"/>
      <c r="J34" s="165"/>
      <c r="K34" s="165"/>
      <c r="L34" s="165"/>
      <c r="M34" s="165"/>
      <c r="N34" s="165"/>
      <c r="O34" s="166"/>
    </row>
    <row r="35" spans="1:15" x14ac:dyDescent="0.2">
      <c r="A35" s="163" t="s">
        <v>75</v>
      </c>
      <c r="B35" s="164">
        <v>33</v>
      </c>
      <c r="C35" s="164"/>
      <c r="D35" s="165"/>
      <c r="E35" s="165"/>
      <c r="F35" s="165"/>
      <c r="G35" s="165"/>
      <c r="H35" s="165"/>
      <c r="I35" s="165"/>
      <c r="J35" s="165"/>
      <c r="K35" s="165"/>
      <c r="L35" s="165"/>
      <c r="M35" s="165"/>
      <c r="N35" s="165"/>
      <c r="O35" s="166"/>
    </row>
    <row r="36" spans="1:15" x14ac:dyDescent="0.2">
      <c r="A36" s="163" t="s">
        <v>76</v>
      </c>
      <c r="B36" s="164">
        <v>34</v>
      </c>
      <c r="C36" s="164"/>
      <c r="D36" s="165"/>
      <c r="E36" s="165"/>
      <c r="F36" s="165"/>
      <c r="G36" s="165"/>
      <c r="H36" s="165"/>
      <c r="I36" s="165"/>
      <c r="J36" s="165"/>
      <c r="K36" s="165"/>
      <c r="L36" s="165"/>
      <c r="M36" s="165"/>
      <c r="N36" s="165"/>
      <c r="O36" s="166"/>
    </row>
    <row r="37" spans="1:15" x14ac:dyDescent="0.2">
      <c r="A37" s="163" t="s">
        <v>77</v>
      </c>
      <c r="B37" s="164">
        <v>35</v>
      </c>
      <c r="C37" s="164"/>
      <c r="D37" s="165"/>
      <c r="E37" s="165"/>
      <c r="F37" s="165"/>
      <c r="G37" s="165"/>
      <c r="H37" s="165"/>
      <c r="I37" s="165"/>
      <c r="J37" s="165"/>
      <c r="K37" s="165"/>
      <c r="L37" s="165"/>
      <c r="M37" s="165"/>
      <c r="N37" s="165"/>
      <c r="O37" s="166"/>
    </row>
    <row r="38" spans="1:15" x14ac:dyDescent="0.2">
      <c r="A38" s="163" t="s">
        <v>78</v>
      </c>
      <c r="B38" s="164">
        <v>36</v>
      </c>
      <c r="C38" s="164"/>
      <c r="D38" s="165"/>
      <c r="E38" s="165"/>
      <c r="F38" s="165"/>
      <c r="G38" s="165"/>
      <c r="H38" s="165"/>
      <c r="I38" s="165"/>
      <c r="J38" s="165"/>
      <c r="K38" s="165"/>
      <c r="L38" s="165"/>
      <c r="M38" s="165"/>
      <c r="N38" s="165"/>
      <c r="O38" s="166"/>
    </row>
    <row r="39" spans="1:15" x14ac:dyDescent="0.2">
      <c r="A39" s="163" t="s">
        <v>79</v>
      </c>
      <c r="B39" s="164">
        <v>37</v>
      </c>
      <c r="C39" s="164"/>
      <c r="D39" s="165"/>
      <c r="E39" s="165"/>
      <c r="F39" s="165"/>
      <c r="G39" s="165"/>
      <c r="H39" s="165"/>
      <c r="I39" s="165"/>
      <c r="J39" s="165"/>
      <c r="K39" s="165"/>
      <c r="L39" s="165"/>
      <c r="M39" s="165"/>
      <c r="N39" s="165"/>
      <c r="O39" s="166"/>
    </row>
    <row r="40" spans="1:15" x14ac:dyDescent="0.2">
      <c r="A40" s="163" t="s">
        <v>80</v>
      </c>
      <c r="B40" s="164">
        <v>38</v>
      </c>
      <c r="C40" s="164"/>
      <c r="D40" s="165"/>
      <c r="E40" s="165"/>
      <c r="F40" s="165"/>
      <c r="G40" s="165"/>
      <c r="H40" s="165"/>
      <c r="I40" s="165"/>
      <c r="J40" s="165"/>
      <c r="K40" s="165"/>
      <c r="L40" s="165"/>
      <c r="M40" s="165"/>
      <c r="N40" s="165"/>
      <c r="O40" s="166"/>
    </row>
    <row r="41" spans="1:15" x14ac:dyDescent="0.2">
      <c r="A41" s="163" t="s">
        <v>81</v>
      </c>
      <c r="B41" s="164">
        <v>39</v>
      </c>
      <c r="C41" s="164"/>
      <c r="D41" s="165"/>
      <c r="E41" s="165"/>
      <c r="F41" s="165"/>
      <c r="G41" s="165"/>
      <c r="H41" s="165"/>
      <c r="I41" s="165"/>
      <c r="J41" s="165"/>
      <c r="K41" s="165"/>
      <c r="L41" s="165"/>
      <c r="M41" s="165"/>
      <c r="N41" s="165"/>
      <c r="O41" s="166"/>
    </row>
    <row r="42" spans="1:15" x14ac:dyDescent="0.2">
      <c r="A42" s="163" t="s">
        <v>82</v>
      </c>
      <c r="B42" s="164">
        <v>40</v>
      </c>
      <c r="C42" s="164"/>
      <c r="D42" s="165"/>
      <c r="E42" s="165"/>
      <c r="F42" s="165"/>
      <c r="G42" s="165"/>
      <c r="H42" s="165"/>
      <c r="I42" s="165"/>
      <c r="J42" s="165"/>
      <c r="K42" s="165"/>
      <c r="L42" s="165"/>
      <c r="M42" s="165"/>
      <c r="N42" s="165"/>
      <c r="O42" s="166"/>
    </row>
    <row r="43" spans="1:15" x14ac:dyDescent="0.2">
      <c r="A43" s="163" t="s">
        <v>83</v>
      </c>
      <c r="B43" s="164">
        <v>41</v>
      </c>
      <c r="C43" s="164"/>
      <c r="D43" s="165"/>
      <c r="E43" s="165"/>
      <c r="F43" s="165"/>
      <c r="G43" s="165"/>
      <c r="H43" s="165"/>
      <c r="I43" s="165"/>
      <c r="J43" s="165"/>
      <c r="K43" s="165"/>
      <c r="L43" s="165"/>
      <c r="M43" s="165"/>
      <c r="N43" s="165"/>
      <c r="O43" s="166"/>
    </row>
    <row r="44" spans="1:15" x14ac:dyDescent="0.2">
      <c r="A44" s="163" t="s">
        <v>84</v>
      </c>
      <c r="B44" s="164">
        <v>42</v>
      </c>
      <c r="C44" s="164"/>
      <c r="D44" s="165"/>
      <c r="E44" s="165"/>
      <c r="F44" s="165"/>
      <c r="G44" s="165"/>
      <c r="H44" s="165"/>
      <c r="I44" s="165"/>
      <c r="J44" s="165"/>
      <c r="K44" s="165"/>
      <c r="L44" s="165"/>
      <c r="M44" s="165"/>
      <c r="N44" s="165"/>
      <c r="O44" s="166"/>
    </row>
    <row r="45" spans="1:15" x14ac:dyDescent="0.2">
      <c r="A45" s="163" t="s">
        <v>85</v>
      </c>
      <c r="B45" s="164">
        <v>43</v>
      </c>
      <c r="C45" s="164"/>
      <c r="D45" s="165"/>
      <c r="E45" s="165"/>
      <c r="F45" s="165"/>
      <c r="G45" s="165"/>
      <c r="H45" s="165"/>
      <c r="I45" s="165"/>
      <c r="J45" s="165"/>
      <c r="K45" s="165"/>
      <c r="L45" s="165"/>
      <c r="M45" s="165"/>
      <c r="N45" s="165"/>
      <c r="O45" s="166"/>
    </row>
    <row r="46" spans="1:15" x14ac:dyDescent="0.2">
      <c r="A46" s="163" t="s">
        <v>86</v>
      </c>
      <c r="B46" s="164">
        <v>44</v>
      </c>
      <c r="C46" s="164"/>
      <c r="D46" s="165"/>
      <c r="E46" s="165"/>
      <c r="F46" s="165"/>
      <c r="G46" s="165"/>
      <c r="H46" s="165"/>
      <c r="I46" s="165"/>
      <c r="J46" s="165"/>
      <c r="K46" s="165"/>
      <c r="L46" s="165"/>
      <c r="M46" s="165"/>
      <c r="N46" s="165"/>
      <c r="O46" s="166"/>
    </row>
    <row r="47" spans="1:15" x14ac:dyDescent="0.2">
      <c r="A47" s="163" t="s">
        <v>87</v>
      </c>
      <c r="B47" s="164">
        <v>45</v>
      </c>
      <c r="C47" s="164"/>
      <c r="D47" s="165"/>
      <c r="E47" s="165"/>
      <c r="F47" s="165"/>
      <c r="G47" s="165"/>
      <c r="H47" s="165"/>
      <c r="I47" s="165"/>
      <c r="J47" s="165"/>
      <c r="K47" s="165"/>
      <c r="L47" s="165"/>
      <c r="M47" s="165"/>
      <c r="N47" s="165"/>
      <c r="O47" s="166"/>
    </row>
    <row r="48" spans="1:15" x14ac:dyDescent="0.2">
      <c r="A48" s="163" t="s">
        <v>88</v>
      </c>
      <c r="B48" s="164">
        <v>46</v>
      </c>
      <c r="C48" s="164"/>
      <c r="D48" s="165"/>
      <c r="E48" s="165"/>
      <c r="F48" s="165"/>
      <c r="G48" s="165"/>
      <c r="H48" s="165"/>
      <c r="I48" s="165"/>
      <c r="J48" s="165"/>
      <c r="K48" s="165"/>
      <c r="L48" s="165"/>
      <c r="M48" s="165"/>
      <c r="N48" s="165"/>
      <c r="O48" s="166"/>
    </row>
    <row r="49" spans="1:15" x14ac:dyDescent="0.2">
      <c r="A49" s="163" t="s">
        <v>89</v>
      </c>
      <c r="B49" s="164">
        <v>47</v>
      </c>
      <c r="C49" s="164"/>
      <c r="D49" s="165"/>
      <c r="E49" s="165"/>
      <c r="F49" s="165"/>
      <c r="G49" s="165"/>
      <c r="H49" s="165"/>
      <c r="I49" s="165"/>
      <c r="J49" s="165"/>
      <c r="K49" s="165"/>
      <c r="L49" s="165"/>
      <c r="M49" s="165"/>
      <c r="N49" s="165"/>
      <c r="O49" s="166"/>
    </row>
    <row r="50" spans="1:15" x14ac:dyDescent="0.2">
      <c r="A50" s="163" t="s">
        <v>90</v>
      </c>
      <c r="B50" s="164">
        <v>48</v>
      </c>
      <c r="C50" s="164"/>
      <c r="D50" s="165"/>
      <c r="E50" s="165"/>
      <c r="F50" s="165"/>
      <c r="G50" s="165"/>
      <c r="H50" s="165"/>
      <c r="I50" s="165"/>
      <c r="J50" s="165"/>
      <c r="K50" s="165"/>
      <c r="L50" s="165"/>
      <c r="M50" s="165"/>
      <c r="N50" s="165"/>
      <c r="O50" s="166"/>
    </row>
    <row r="51" spans="1:15" x14ac:dyDescent="0.2">
      <c r="A51" s="163" t="s">
        <v>91</v>
      </c>
      <c r="B51" s="164">
        <v>49</v>
      </c>
      <c r="C51" s="164"/>
      <c r="D51" s="165"/>
      <c r="E51" s="165"/>
      <c r="F51" s="165"/>
      <c r="G51" s="165"/>
      <c r="H51" s="165"/>
      <c r="I51" s="165"/>
      <c r="J51" s="165"/>
      <c r="K51" s="165"/>
      <c r="L51" s="165"/>
      <c r="M51" s="165"/>
      <c r="N51" s="165"/>
      <c r="O51" s="166"/>
    </row>
    <row r="52" spans="1:15" x14ac:dyDescent="0.2">
      <c r="A52" s="163" t="s">
        <v>92</v>
      </c>
      <c r="B52" s="164">
        <v>50</v>
      </c>
      <c r="C52" s="164"/>
      <c r="D52" s="165"/>
      <c r="E52" s="165"/>
      <c r="F52" s="165"/>
      <c r="G52" s="165"/>
      <c r="H52" s="165"/>
      <c r="I52" s="165"/>
      <c r="J52" s="165"/>
      <c r="K52" s="165"/>
      <c r="L52" s="165"/>
      <c r="M52" s="165"/>
      <c r="N52" s="165"/>
      <c r="O52" s="166"/>
    </row>
    <row r="53" spans="1:15" x14ac:dyDescent="0.2">
      <c r="A53" s="163" t="s">
        <v>101</v>
      </c>
      <c r="B53" s="164">
        <v>63</v>
      </c>
      <c r="C53" s="164"/>
      <c r="D53" s="165"/>
      <c r="E53" s="165"/>
      <c r="F53" s="165"/>
      <c r="G53" s="165"/>
      <c r="H53" s="165"/>
      <c r="I53" s="165"/>
      <c r="J53" s="165"/>
      <c r="K53" s="165"/>
      <c r="L53" s="165"/>
      <c r="M53" s="165"/>
      <c r="N53" s="165"/>
      <c r="O53" s="166"/>
    </row>
    <row r="54" spans="1:15" x14ac:dyDescent="0.2">
      <c r="A54" s="163" t="s">
        <v>93</v>
      </c>
      <c r="B54" s="164">
        <v>52</v>
      </c>
      <c r="C54" s="164"/>
      <c r="D54" s="165"/>
      <c r="E54" s="165"/>
      <c r="F54" s="165"/>
      <c r="G54" s="165"/>
      <c r="H54" s="165"/>
      <c r="I54" s="165"/>
      <c r="J54" s="165"/>
      <c r="K54" s="165"/>
      <c r="L54" s="165"/>
      <c r="M54" s="165"/>
      <c r="N54" s="165"/>
      <c r="O54" s="166"/>
    </row>
    <row r="55" spans="1:15" x14ac:dyDescent="0.2">
      <c r="A55" s="163" t="s">
        <v>94</v>
      </c>
      <c r="B55" s="164">
        <v>66</v>
      </c>
      <c r="C55" s="164"/>
      <c r="D55" s="165"/>
      <c r="E55" s="165"/>
      <c r="F55" s="165"/>
      <c r="G55" s="165"/>
      <c r="H55" s="165"/>
      <c r="I55" s="165"/>
      <c r="J55" s="165"/>
      <c r="K55" s="165"/>
      <c r="L55" s="165"/>
      <c r="M55" s="165"/>
      <c r="N55" s="165"/>
      <c r="O55" s="166"/>
    </row>
    <row r="56" spans="1:15" x14ac:dyDescent="0.2">
      <c r="A56" s="163" t="s">
        <v>95</v>
      </c>
      <c r="B56" s="164">
        <v>53</v>
      </c>
      <c r="C56" s="164"/>
      <c r="D56" s="165"/>
      <c r="E56" s="165"/>
      <c r="F56" s="165"/>
      <c r="G56" s="165"/>
      <c r="H56" s="165"/>
      <c r="I56" s="165"/>
      <c r="J56" s="165"/>
      <c r="K56" s="165"/>
      <c r="L56" s="165"/>
      <c r="M56" s="165"/>
      <c r="N56" s="165"/>
      <c r="O56" s="166"/>
    </row>
    <row r="57" spans="1:15" x14ac:dyDescent="0.2">
      <c r="A57" s="163" t="s">
        <v>96</v>
      </c>
      <c r="B57" s="164">
        <v>54</v>
      </c>
      <c r="C57" s="164"/>
      <c r="D57" s="165"/>
      <c r="E57" s="165"/>
      <c r="F57" s="165"/>
      <c r="G57" s="165"/>
      <c r="H57" s="165"/>
      <c r="I57" s="165"/>
      <c r="J57" s="165"/>
      <c r="K57" s="165"/>
      <c r="L57" s="165"/>
      <c r="M57" s="165"/>
      <c r="N57" s="165"/>
      <c r="O57" s="166"/>
    </row>
    <row r="58" spans="1:15" x14ac:dyDescent="0.2">
      <c r="A58" s="163" t="s">
        <v>97</v>
      </c>
      <c r="B58" s="164">
        <v>55</v>
      </c>
      <c r="C58" s="164"/>
      <c r="D58" s="165"/>
      <c r="E58" s="165"/>
      <c r="F58" s="165"/>
      <c r="G58" s="165"/>
      <c r="H58" s="165"/>
      <c r="I58" s="165"/>
      <c r="J58" s="165"/>
      <c r="M58" s="165"/>
      <c r="N58" s="165"/>
      <c r="O58" s="166"/>
    </row>
    <row r="59" spans="1:15" x14ac:dyDescent="0.2">
      <c r="A59" s="163" t="s">
        <v>98</v>
      </c>
      <c r="B59" s="164">
        <v>56</v>
      </c>
      <c r="C59" s="164"/>
      <c r="D59" s="165"/>
      <c r="E59" s="165"/>
      <c r="F59" s="165"/>
      <c r="G59" s="165"/>
      <c r="H59" s="165"/>
      <c r="I59" s="165"/>
      <c r="J59" s="165"/>
      <c r="M59" s="165"/>
      <c r="N59" s="165"/>
      <c r="O59" s="166"/>
    </row>
    <row r="60" spans="1:15" ht="15.75" thickBot="1" x14ac:dyDescent="0.25">
      <c r="A60" s="167" t="s">
        <v>99</v>
      </c>
      <c r="B60" s="168">
        <v>57</v>
      </c>
      <c r="C60" s="168"/>
      <c r="D60" s="169"/>
      <c r="E60" s="169"/>
      <c r="F60" s="169"/>
      <c r="G60" s="169"/>
      <c r="H60" s="169"/>
      <c r="I60" s="169"/>
      <c r="J60" s="169"/>
      <c r="K60" s="169"/>
      <c r="L60" s="169"/>
      <c r="M60" s="169"/>
      <c r="N60" s="169"/>
      <c r="O60" s="170"/>
    </row>
  </sheetData>
  <sheetProtection algorithmName="SHA-512" hashValue="QfPW2wZtbjlSiNC7yHJeLsQOTu/o3RxjNBoH/jwons5Dhy4vNpIQ1o7s3ltYNeK4vVZYXI/NDRz5kFbY00H09g==" saltValue="qhj1cSmIu1BQsUc+H/MumQ==" spinCount="100000" sheet="1" objects="1" scenarios="1" formatColumns="0" formatRows="0"/>
  <sortState ref="A2:B60">
    <sortCondition ref="A2:A60"/>
  </sortState>
  <mergeCells count="1">
    <mergeCell ref="A1:B1"/>
  </mergeCells>
  <printOptions headings="1" gridLines="1"/>
  <pageMargins left="0.25" right="0.25" top="0.75" bottom="0.75" header="0.3" footer="0.3"/>
  <pageSetup paperSize="5" scale="50" orientation="landscape" r:id="rId1"/>
  <headerFooter>
    <oddFoote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171" customWidth="1"/>
    <col min="2" max="2" width="14.85546875" style="171" customWidth="1"/>
    <col min="3" max="3" width="16" style="171" customWidth="1"/>
    <col min="4" max="4" width="18.42578125" style="171" customWidth="1"/>
    <col min="5" max="5" width="55.42578125" style="171" customWidth="1"/>
    <col min="6" max="7" width="19.5703125" style="171" customWidth="1"/>
    <col min="8" max="16384" width="19.5703125" style="171"/>
  </cols>
  <sheetData>
    <row r="1" spans="1:7" x14ac:dyDescent="0.2">
      <c r="D1" s="172" t="s">
        <v>197</v>
      </c>
    </row>
    <row r="2" spans="1:7" ht="14.25" customHeight="1" x14ac:dyDescent="0.25">
      <c r="A2" s="481" t="s">
        <v>198</v>
      </c>
      <c r="B2" s="481"/>
      <c r="C2" s="481"/>
      <c r="D2" s="481"/>
      <c r="E2" s="481"/>
    </row>
    <row r="3" spans="1:7" ht="14.25" customHeight="1" x14ac:dyDescent="0.25">
      <c r="A3" s="481" t="s">
        <v>307</v>
      </c>
      <c r="B3" s="481"/>
      <c r="C3" s="481"/>
      <c r="D3" s="481"/>
      <c r="E3" s="481"/>
    </row>
    <row r="4" spans="1:7" ht="14.25" customHeight="1" thickBot="1" x14ac:dyDescent="0.3">
      <c r="A4" s="173"/>
      <c r="B4" s="174"/>
      <c r="C4" s="175"/>
      <c r="D4" s="176"/>
    </row>
    <row r="5" spans="1:7" ht="14.25" customHeight="1" x14ac:dyDescent="0.25">
      <c r="A5" s="177" t="s">
        <v>199</v>
      </c>
      <c r="B5" s="480" t="s">
        <v>200</v>
      </c>
      <c r="C5" s="480"/>
      <c r="D5" s="178" t="s">
        <v>201</v>
      </c>
      <c r="E5" s="179"/>
    </row>
    <row r="6" spans="1:7" ht="14.25" customHeight="1" thickBot="1" x14ac:dyDescent="0.3">
      <c r="A6" s="180"/>
      <c r="B6" s="181">
        <v>42736</v>
      </c>
      <c r="C6" s="182">
        <v>43101</v>
      </c>
      <c r="D6" s="183" t="s">
        <v>202</v>
      </c>
      <c r="E6" s="184" t="s">
        <v>185</v>
      </c>
    </row>
    <row r="7" spans="1:7" ht="14.25" customHeight="1" x14ac:dyDescent="0.25">
      <c r="A7" s="185"/>
      <c r="B7" s="186"/>
      <c r="C7" s="186"/>
      <c r="D7" s="187"/>
      <c r="E7" s="188"/>
    </row>
    <row r="8" spans="1:7" ht="14.25" customHeight="1" x14ac:dyDescent="0.2">
      <c r="A8" s="189" t="s">
        <v>203</v>
      </c>
      <c r="B8" s="190">
        <v>39500973</v>
      </c>
      <c r="C8" s="190">
        <v>39809693</v>
      </c>
      <c r="D8" s="191">
        <v>0.8</v>
      </c>
      <c r="E8" s="192"/>
    </row>
    <row r="9" spans="1:7" ht="14.25" customHeight="1" x14ac:dyDescent="0.2">
      <c r="A9" s="193"/>
      <c r="B9" s="194"/>
      <c r="C9" s="194"/>
      <c r="D9" s="195"/>
      <c r="E9" s="188"/>
    </row>
    <row r="10" spans="1:7" ht="14.25" customHeight="1" x14ac:dyDescent="0.2">
      <c r="A10" s="196" t="s">
        <v>43</v>
      </c>
      <c r="B10" s="190">
        <v>1646405</v>
      </c>
      <c r="C10" s="190">
        <v>1660202</v>
      </c>
      <c r="D10" s="191">
        <v>0.8</v>
      </c>
      <c r="E10" s="192" t="str">
        <f>IF(B10&gt;=200000,"Yes", "No")</f>
        <v>Yes</v>
      </c>
      <c r="F10" s="218"/>
    </row>
    <row r="11" spans="1:7" ht="14.25" customHeight="1" x14ac:dyDescent="0.2">
      <c r="A11" s="196" t="s">
        <v>100</v>
      </c>
      <c r="B11" s="190">
        <v>1156</v>
      </c>
      <c r="C11" s="190">
        <v>1154</v>
      </c>
      <c r="D11" s="191">
        <v>-0.2</v>
      </c>
      <c r="E11" s="192" t="str">
        <f t="shared" ref="E11:E71" si="0">IF(B11&gt;=200000,"Yes", "No")</f>
        <v>No</v>
      </c>
    </row>
    <row r="12" spans="1:7" ht="14.25" customHeight="1" x14ac:dyDescent="0.2">
      <c r="A12" s="196" t="s">
        <v>44</v>
      </c>
      <c r="B12" s="190">
        <v>38382</v>
      </c>
      <c r="C12" s="190">
        <v>38094</v>
      </c>
      <c r="D12" s="191">
        <v>-0.8</v>
      </c>
      <c r="E12" s="192" t="str">
        <f t="shared" si="0"/>
        <v>No</v>
      </c>
    </row>
    <row r="13" spans="1:7" ht="14.25" customHeight="1" x14ac:dyDescent="0.2">
      <c r="A13" s="196" t="s">
        <v>46</v>
      </c>
      <c r="B13" s="190">
        <v>226403</v>
      </c>
      <c r="C13" s="190">
        <v>227621</v>
      </c>
      <c r="D13" s="191">
        <v>0.5</v>
      </c>
      <c r="E13" s="192" t="str">
        <f t="shared" si="0"/>
        <v>Yes</v>
      </c>
    </row>
    <row r="14" spans="1:7" ht="14.25" customHeight="1" x14ac:dyDescent="0.2">
      <c r="A14" s="196" t="s">
        <v>47</v>
      </c>
      <c r="B14" s="190">
        <v>45175</v>
      </c>
      <c r="C14" s="190">
        <v>45157</v>
      </c>
      <c r="D14" s="191">
        <v>0</v>
      </c>
      <c r="E14" s="192" t="str">
        <f t="shared" si="0"/>
        <v>No</v>
      </c>
      <c r="G14" s="218"/>
    </row>
    <row r="15" spans="1:7" ht="14.25" customHeight="1" x14ac:dyDescent="0.2">
      <c r="A15" s="196" t="s">
        <v>48</v>
      </c>
      <c r="B15" s="190">
        <v>22050</v>
      </c>
      <c r="C15" s="190">
        <v>22098</v>
      </c>
      <c r="D15" s="191">
        <v>0.2</v>
      </c>
      <c r="E15" s="192" t="str">
        <f t="shared" si="0"/>
        <v>No</v>
      </c>
    </row>
    <row r="16" spans="1:7" ht="14.25" customHeight="1" x14ac:dyDescent="0.2">
      <c r="A16" s="196" t="s">
        <v>49</v>
      </c>
      <c r="B16" s="190">
        <v>1139313</v>
      </c>
      <c r="C16" s="190">
        <v>1149363</v>
      </c>
      <c r="D16" s="191">
        <v>0.9</v>
      </c>
      <c r="E16" s="192" t="str">
        <f t="shared" si="0"/>
        <v>Yes</v>
      </c>
    </row>
    <row r="17" spans="1:5" ht="14.25" customHeight="1" x14ac:dyDescent="0.2">
      <c r="A17" s="196" t="s">
        <v>50</v>
      </c>
      <c r="B17" s="190">
        <v>27060</v>
      </c>
      <c r="C17" s="190">
        <v>27221</v>
      </c>
      <c r="D17" s="191">
        <v>0.6</v>
      </c>
      <c r="E17" s="192" t="str">
        <f t="shared" si="0"/>
        <v>No</v>
      </c>
    </row>
    <row r="18" spans="1:5" ht="14.25" customHeight="1" x14ac:dyDescent="0.2">
      <c r="A18" s="196" t="s">
        <v>51</v>
      </c>
      <c r="B18" s="190">
        <v>186223</v>
      </c>
      <c r="C18" s="190">
        <v>188399</v>
      </c>
      <c r="D18" s="191">
        <v>1.2</v>
      </c>
      <c r="E18" s="192" t="str">
        <f t="shared" si="0"/>
        <v>No</v>
      </c>
    </row>
    <row r="19" spans="1:5" ht="14.25" customHeight="1" x14ac:dyDescent="0.2">
      <c r="A19" s="196" t="s">
        <v>52</v>
      </c>
      <c r="B19" s="190">
        <v>995233</v>
      </c>
      <c r="C19" s="190">
        <v>1007229</v>
      </c>
      <c r="D19" s="191">
        <v>1.2</v>
      </c>
      <c r="E19" s="192" t="str">
        <f t="shared" si="0"/>
        <v>Yes</v>
      </c>
    </row>
    <row r="20" spans="1:5" ht="14.25" customHeight="1" x14ac:dyDescent="0.2">
      <c r="A20" s="196" t="s">
        <v>53</v>
      </c>
      <c r="B20" s="190">
        <v>28730</v>
      </c>
      <c r="C20" s="190">
        <v>28796</v>
      </c>
      <c r="D20" s="191">
        <v>0.2</v>
      </c>
      <c r="E20" s="192" t="str">
        <f t="shared" si="0"/>
        <v>No</v>
      </c>
    </row>
    <row r="21" spans="1:5" ht="14.25" customHeight="1" x14ac:dyDescent="0.2">
      <c r="A21" s="196" t="s">
        <v>54</v>
      </c>
      <c r="B21" s="190">
        <v>136430</v>
      </c>
      <c r="C21" s="190">
        <v>136002</v>
      </c>
      <c r="D21" s="191">
        <v>-0.3</v>
      </c>
      <c r="E21" s="192" t="str">
        <f t="shared" si="0"/>
        <v>No</v>
      </c>
    </row>
    <row r="22" spans="1:5" ht="14.25" customHeight="1" x14ac:dyDescent="0.2">
      <c r="A22" s="196" t="s">
        <v>55</v>
      </c>
      <c r="B22" s="190">
        <v>187921</v>
      </c>
      <c r="C22" s="190">
        <v>190624</v>
      </c>
      <c r="D22" s="191">
        <v>1.4</v>
      </c>
      <c r="E22" s="192" t="str">
        <f t="shared" si="0"/>
        <v>No</v>
      </c>
    </row>
    <row r="23" spans="1:5" ht="14.25" customHeight="1" x14ac:dyDescent="0.2">
      <c r="A23" s="196" t="s">
        <v>56</v>
      </c>
      <c r="B23" s="190">
        <v>18598</v>
      </c>
      <c r="C23" s="190">
        <v>18577</v>
      </c>
      <c r="D23" s="191">
        <v>-0.1</v>
      </c>
      <c r="E23" s="192" t="str">
        <f t="shared" si="0"/>
        <v>No</v>
      </c>
    </row>
    <row r="24" spans="1:5" ht="14.25" customHeight="1" x14ac:dyDescent="0.2">
      <c r="A24" s="196" t="s">
        <v>57</v>
      </c>
      <c r="B24" s="190">
        <v>896101</v>
      </c>
      <c r="C24" s="190">
        <v>905801</v>
      </c>
      <c r="D24" s="191">
        <v>1.1000000000000001</v>
      </c>
      <c r="E24" s="192" t="str">
        <f t="shared" si="0"/>
        <v>Yes</v>
      </c>
    </row>
    <row r="25" spans="1:5" ht="14.25" customHeight="1" x14ac:dyDescent="0.2">
      <c r="A25" s="196" t="s">
        <v>58</v>
      </c>
      <c r="B25" s="190">
        <v>149559</v>
      </c>
      <c r="C25" s="190">
        <v>151662</v>
      </c>
      <c r="D25" s="191">
        <v>1.4</v>
      </c>
      <c r="E25" s="192" t="str">
        <f t="shared" si="0"/>
        <v>No</v>
      </c>
    </row>
    <row r="26" spans="1:5" ht="14.25" customHeight="1" x14ac:dyDescent="0.2">
      <c r="A26" s="196" t="s">
        <v>59</v>
      </c>
      <c r="B26" s="190">
        <v>64740</v>
      </c>
      <c r="C26" s="190">
        <v>65081</v>
      </c>
      <c r="D26" s="191">
        <v>0.5</v>
      </c>
      <c r="E26" s="192" t="str">
        <f t="shared" si="0"/>
        <v>No</v>
      </c>
    </row>
    <row r="27" spans="1:5" ht="14.25" customHeight="1" x14ac:dyDescent="0.2">
      <c r="A27" s="196" t="s">
        <v>60</v>
      </c>
      <c r="B27" s="190">
        <v>30661</v>
      </c>
      <c r="C27" s="190">
        <v>30911</v>
      </c>
      <c r="D27" s="191">
        <v>0.8</v>
      </c>
      <c r="E27" s="192" t="str">
        <f t="shared" si="0"/>
        <v>No</v>
      </c>
    </row>
    <row r="28" spans="1:5" ht="14.25" customHeight="1" x14ac:dyDescent="0.2">
      <c r="A28" s="196" t="s">
        <v>61</v>
      </c>
      <c r="B28" s="190">
        <v>10231271</v>
      </c>
      <c r="C28" s="190">
        <v>10283729</v>
      </c>
      <c r="D28" s="191">
        <v>0.5</v>
      </c>
      <c r="E28" s="192" t="str">
        <f t="shared" si="0"/>
        <v>Yes</v>
      </c>
    </row>
    <row r="29" spans="1:5" ht="14.25" customHeight="1" x14ac:dyDescent="0.2">
      <c r="A29" s="196" t="s">
        <v>62</v>
      </c>
      <c r="B29" s="190">
        <v>156963</v>
      </c>
      <c r="C29" s="190">
        <v>158894</v>
      </c>
      <c r="D29" s="191">
        <v>1.2</v>
      </c>
      <c r="E29" s="192" t="str">
        <f t="shared" si="0"/>
        <v>No</v>
      </c>
    </row>
    <row r="30" spans="1:5" ht="14.25" customHeight="1" x14ac:dyDescent="0.2">
      <c r="A30" s="196" t="s">
        <v>63</v>
      </c>
      <c r="B30" s="190">
        <v>263262</v>
      </c>
      <c r="C30" s="190">
        <v>263886</v>
      </c>
      <c r="D30" s="191">
        <v>0.2</v>
      </c>
      <c r="E30" s="192" t="str">
        <f t="shared" si="0"/>
        <v>Yes</v>
      </c>
    </row>
    <row r="31" spans="1:5" ht="14.25" customHeight="1" x14ac:dyDescent="0.2">
      <c r="A31" s="196" t="s">
        <v>64</v>
      </c>
      <c r="B31" s="190">
        <v>18137</v>
      </c>
      <c r="C31" s="190">
        <v>18129</v>
      </c>
      <c r="D31" s="191">
        <v>0</v>
      </c>
      <c r="E31" s="192" t="str">
        <f t="shared" si="0"/>
        <v>No</v>
      </c>
    </row>
    <row r="32" spans="1:5" ht="14.25" customHeight="1" x14ac:dyDescent="0.2">
      <c r="A32" s="196" t="s">
        <v>65</v>
      </c>
      <c r="B32" s="190">
        <v>89092</v>
      </c>
      <c r="C32" s="190">
        <v>89299</v>
      </c>
      <c r="D32" s="191">
        <v>0.2</v>
      </c>
      <c r="E32" s="192" t="str">
        <f t="shared" si="0"/>
        <v>No</v>
      </c>
    </row>
    <row r="33" spans="1:5" ht="14.25" customHeight="1" x14ac:dyDescent="0.2">
      <c r="A33" s="196" t="s">
        <v>66</v>
      </c>
      <c r="B33" s="190">
        <v>275104</v>
      </c>
      <c r="C33" s="190">
        <v>279977</v>
      </c>
      <c r="D33" s="191">
        <v>1.8</v>
      </c>
      <c r="E33" s="192" t="str">
        <f t="shared" si="0"/>
        <v>Yes</v>
      </c>
    </row>
    <row r="34" spans="1:5" ht="14.25" customHeight="1" x14ac:dyDescent="0.2">
      <c r="A34" s="196" t="s">
        <v>67</v>
      </c>
      <c r="B34" s="190">
        <v>9562</v>
      </c>
      <c r="C34" s="190">
        <v>9612</v>
      </c>
      <c r="D34" s="191">
        <v>0.5</v>
      </c>
      <c r="E34" s="192" t="str">
        <f t="shared" si="0"/>
        <v>No</v>
      </c>
    </row>
    <row r="35" spans="1:5" ht="14.25" customHeight="1" x14ac:dyDescent="0.2">
      <c r="A35" s="196" t="s">
        <v>68</v>
      </c>
      <c r="B35" s="190">
        <v>13759</v>
      </c>
      <c r="C35" s="190">
        <v>13822</v>
      </c>
      <c r="D35" s="191">
        <v>0.5</v>
      </c>
      <c r="E35" s="192" t="str">
        <f t="shared" si="0"/>
        <v>No</v>
      </c>
    </row>
    <row r="36" spans="1:5" ht="14.25" customHeight="1" x14ac:dyDescent="0.2">
      <c r="A36" s="196" t="s">
        <v>69</v>
      </c>
      <c r="B36" s="190">
        <v>442149</v>
      </c>
      <c r="C36" s="190">
        <v>443281</v>
      </c>
      <c r="D36" s="191">
        <v>0.3</v>
      </c>
      <c r="E36" s="192" t="str">
        <f t="shared" si="0"/>
        <v>Yes</v>
      </c>
    </row>
    <row r="37" spans="1:5" ht="14.25" customHeight="1" x14ac:dyDescent="0.2">
      <c r="A37" s="196" t="s">
        <v>70</v>
      </c>
      <c r="B37" s="190">
        <v>141784</v>
      </c>
      <c r="C37" s="190">
        <v>141294</v>
      </c>
      <c r="D37" s="191">
        <v>-0.3</v>
      </c>
      <c r="E37" s="192" t="str">
        <f t="shared" si="0"/>
        <v>No</v>
      </c>
    </row>
    <row r="38" spans="1:5" ht="14.25" customHeight="1" x14ac:dyDescent="0.2">
      <c r="A38" s="196" t="s">
        <v>71</v>
      </c>
      <c r="B38" s="190">
        <v>98613</v>
      </c>
      <c r="C38" s="190">
        <v>99155</v>
      </c>
      <c r="D38" s="191">
        <v>0.5</v>
      </c>
      <c r="E38" s="192" t="str">
        <f t="shared" si="0"/>
        <v>No</v>
      </c>
    </row>
    <row r="39" spans="1:5" ht="14.25" customHeight="1" x14ac:dyDescent="0.2">
      <c r="A39" s="196" t="s">
        <v>72</v>
      </c>
      <c r="B39" s="190">
        <v>3198968</v>
      </c>
      <c r="C39" s="190">
        <v>3221103</v>
      </c>
      <c r="D39" s="191">
        <v>0.7</v>
      </c>
      <c r="E39" s="192" t="str">
        <f t="shared" si="0"/>
        <v>Yes</v>
      </c>
    </row>
    <row r="40" spans="1:5" ht="14.25" customHeight="1" x14ac:dyDescent="0.2">
      <c r="A40" s="196" t="s">
        <v>73</v>
      </c>
      <c r="B40" s="190">
        <v>383173</v>
      </c>
      <c r="C40" s="190">
        <v>389532</v>
      </c>
      <c r="D40" s="191">
        <v>1.7</v>
      </c>
      <c r="E40" s="192" t="str">
        <f t="shared" si="0"/>
        <v>Yes</v>
      </c>
    </row>
    <row r="41" spans="1:5" ht="14.25" customHeight="1" x14ac:dyDescent="0.2">
      <c r="A41" s="196" t="s">
        <v>74</v>
      </c>
      <c r="B41" s="190">
        <v>19818</v>
      </c>
      <c r="C41" s="190">
        <v>19773</v>
      </c>
      <c r="D41" s="191">
        <v>-0.2</v>
      </c>
      <c r="E41" s="192" t="str">
        <f t="shared" si="0"/>
        <v>No</v>
      </c>
    </row>
    <row r="42" spans="1:5" ht="14.25" customHeight="1" x14ac:dyDescent="0.2">
      <c r="A42" s="196" t="s">
        <v>75</v>
      </c>
      <c r="B42" s="190">
        <v>2382640</v>
      </c>
      <c r="C42" s="190">
        <v>2415955</v>
      </c>
      <c r="D42" s="191">
        <v>1.4</v>
      </c>
      <c r="E42" s="192" t="str">
        <f t="shared" si="0"/>
        <v>Yes</v>
      </c>
    </row>
    <row r="43" spans="1:5" ht="14.25" customHeight="1" x14ac:dyDescent="0.2">
      <c r="A43" s="196" t="s">
        <v>76</v>
      </c>
      <c r="B43" s="190">
        <v>1513415</v>
      </c>
      <c r="C43" s="190">
        <v>1529501</v>
      </c>
      <c r="D43" s="191">
        <v>1.1000000000000001</v>
      </c>
      <c r="E43" s="192" t="str">
        <f t="shared" si="0"/>
        <v>Yes</v>
      </c>
    </row>
    <row r="44" spans="1:5" ht="14.25" customHeight="1" x14ac:dyDescent="0.2">
      <c r="A44" s="196" t="s">
        <v>77</v>
      </c>
      <c r="B44" s="190">
        <v>56879</v>
      </c>
      <c r="C44" s="190">
        <v>57088</v>
      </c>
      <c r="D44" s="191">
        <v>0.4</v>
      </c>
      <c r="E44" s="192" t="str">
        <f t="shared" si="0"/>
        <v>No</v>
      </c>
    </row>
    <row r="45" spans="1:5" ht="14.25" customHeight="1" x14ac:dyDescent="0.2">
      <c r="A45" s="196" t="s">
        <v>78</v>
      </c>
      <c r="B45" s="190">
        <v>2155590</v>
      </c>
      <c r="C45" s="190">
        <v>2174938</v>
      </c>
      <c r="D45" s="191">
        <v>0.9</v>
      </c>
      <c r="E45" s="192" t="str">
        <f t="shared" si="0"/>
        <v>Yes</v>
      </c>
    </row>
    <row r="46" spans="1:5" ht="14.25" customHeight="1" x14ac:dyDescent="0.2">
      <c r="A46" s="196" t="s">
        <v>79</v>
      </c>
      <c r="B46" s="190">
        <v>3309509</v>
      </c>
      <c r="C46" s="190">
        <v>3337456</v>
      </c>
      <c r="D46" s="191">
        <v>0.8</v>
      </c>
      <c r="E46" s="192" t="str">
        <f t="shared" si="0"/>
        <v>Yes</v>
      </c>
    </row>
    <row r="47" spans="1:5" ht="14.25" customHeight="1" x14ac:dyDescent="0.2">
      <c r="A47" s="196" t="s">
        <v>80</v>
      </c>
      <c r="B47" s="190">
        <v>874008</v>
      </c>
      <c r="C47" s="190">
        <v>883963</v>
      </c>
      <c r="D47" s="191">
        <v>1.1000000000000001</v>
      </c>
      <c r="E47" s="192" t="str">
        <f t="shared" si="0"/>
        <v>Yes</v>
      </c>
    </row>
    <row r="48" spans="1:5" ht="14.25" customHeight="1" x14ac:dyDescent="0.2">
      <c r="A48" s="196" t="s">
        <v>81</v>
      </c>
      <c r="B48" s="190">
        <v>747263</v>
      </c>
      <c r="C48" s="190">
        <v>758744</v>
      </c>
      <c r="D48" s="191">
        <v>1.5</v>
      </c>
      <c r="E48" s="192" t="str">
        <f t="shared" si="0"/>
        <v>Yes</v>
      </c>
    </row>
    <row r="49" spans="1:5" ht="14.25" customHeight="1" x14ac:dyDescent="0.2">
      <c r="A49" s="196" t="s">
        <v>82</v>
      </c>
      <c r="B49" s="190">
        <v>279210</v>
      </c>
      <c r="C49" s="190">
        <v>280101</v>
      </c>
      <c r="D49" s="191">
        <v>0.3</v>
      </c>
      <c r="E49" s="192" t="str">
        <f t="shared" si="0"/>
        <v>Yes</v>
      </c>
    </row>
    <row r="50" spans="1:5" ht="14.25" customHeight="1" x14ac:dyDescent="0.2">
      <c r="A50" s="196" t="s">
        <v>83</v>
      </c>
      <c r="B50" s="190">
        <v>770256</v>
      </c>
      <c r="C50" s="190">
        <v>774155</v>
      </c>
      <c r="D50" s="191">
        <v>0.5</v>
      </c>
      <c r="E50" s="192" t="str">
        <f t="shared" si="0"/>
        <v>Yes</v>
      </c>
    </row>
    <row r="51" spans="1:5" ht="14.25" customHeight="1" x14ac:dyDescent="0.2">
      <c r="A51" s="196" t="s">
        <v>84</v>
      </c>
      <c r="B51" s="190">
        <v>450025</v>
      </c>
      <c r="C51" s="190">
        <v>453457</v>
      </c>
      <c r="D51" s="191">
        <v>0.8</v>
      </c>
      <c r="E51" s="192" t="str">
        <f t="shared" si="0"/>
        <v>Yes</v>
      </c>
    </row>
    <row r="52" spans="1:5" ht="14.25" customHeight="1" x14ac:dyDescent="0.2">
      <c r="A52" s="196" t="s">
        <v>85</v>
      </c>
      <c r="B52" s="190">
        <v>1937473</v>
      </c>
      <c r="C52" s="190">
        <v>1956598</v>
      </c>
      <c r="D52" s="191">
        <v>1</v>
      </c>
      <c r="E52" s="192" t="str">
        <f t="shared" si="0"/>
        <v>Yes</v>
      </c>
    </row>
    <row r="53" spans="1:5" ht="14.25" customHeight="1" x14ac:dyDescent="0.2">
      <c r="A53" s="196" t="s">
        <v>86</v>
      </c>
      <c r="B53" s="190">
        <v>276504</v>
      </c>
      <c r="C53" s="190">
        <v>276864</v>
      </c>
      <c r="D53" s="191">
        <v>0.1</v>
      </c>
      <c r="E53" s="192" t="str">
        <f t="shared" si="0"/>
        <v>Yes</v>
      </c>
    </row>
    <row r="54" spans="1:5" ht="14.25" customHeight="1" x14ac:dyDescent="0.2">
      <c r="A54" s="196" t="s">
        <v>87</v>
      </c>
      <c r="B54" s="190">
        <v>178148</v>
      </c>
      <c r="C54" s="190">
        <v>178271</v>
      </c>
      <c r="D54" s="191">
        <v>0.1</v>
      </c>
      <c r="E54" s="192" t="str">
        <f t="shared" si="0"/>
        <v>No</v>
      </c>
    </row>
    <row r="55" spans="1:5" ht="14.25" customHeight="1" x14ac:dyDescent="0.2">
      <c r="A55" s="196" t="s">
        <v>88</v>
      </c>
      <c r="B55" s="190">
        <v>3203</v>
      </c>
      <c r="C55" s="190">
        <v>3207</v>
      </c>
      <c r="D55" s="191">
        <v>0.1</v>
      </c>
      <c r="E55" s="192" t="str">
        <f t="shared" si="0"/>
        <v>No</v>
      </c>
    </row>
    <row r="56" spans="1:5" ht="14.25" customHeight="1" x14ac:dyDescent="0.2">
      <c r="A56" s="196" t="s">
        <v>89</v>
      </c>
      <c r="B56" s="190">
        <v>44655</v>
      </c>
      <c r="C56" s="190">
        <v>44612</v>
      </c>
      <c r="D56" s="191">
        <v>-0.1</v>
      </c>
      <c r="E56" s="192" t="str">
        <f t="shared" si="0"/>
        <v>No</v>
      </c>
    </row>
    <row r="57" spans="1:5" ht="14.25" customHeight="1" x14ac:dyDescent="0.2">
      <c r="A57" s="196" t="s">
        <v>90</v>
      </c>
      <c r="B57" s="190">
        <v>436640</v>
      </c>
      <c r="C57" s="190">
        <v>439793</v>
      </c>
      <c r="D57" s="191">
        <v>0.7</v>
      </c>
      <c r="E57" s="192" t="str">
        <f t="shared" si="0"/>
        <v>Yes</v>
      </c>
    </row>
    <row r="58" spans="1:5" ht="14.25" customHeight="1" x14ac:dyDescent="0.2">
      <c r="A58" s="196" t="s">
        <v>91</v>
      </c>
      <c r="B58" s="190">
        <v>504613</v>
      </c>
      <c r="C58" s="190">
        <v>503332</v>
      </c>
      <c r="D58" s="191">
        <v>-0.3</v>
      </c>
      <c r="E58" s="192" t="str">
        <f t="shared" si="0"/>
        <v>Yes</v>
      </c>
    </row>
    <row r="59" spans="1:5" ht="14.25" customHeight="1" x14ac:dyDescent="0.2">
      <c r="A59" s="196" t="s">
        <v>92</v>
      </c>
      <c r="B59" s="190">
        <v>549976</v>
      </c>
      <c r="C59" s="190">
        <v>555624</v>
      </c>
      <c r="D59" s="191">
        <v>1</v>
      </c>
      <c r="E59" s="192" t="str">
        <f t="shared" si="0"/>
        <v>Yes</v>
      </c>
    </row>
    <row r="60" spans="1:5" ht="14.25" customHeight="1" x14ac:dyDescent="0.2">
      <c r="A60" s="196" t="s">
        <v>204</v>
      </c>
      <c r="B60" s="190">
        <v>96919</v>
      </c>
      <c r="C60" s="190">
        <v>97238</v>
      </c>
      <c r="D60" s="191">
        <v>0.3</v>
      </c>
      <c r="E60" s="192" t="str">
        <f t="shared" si="0"/>
        <v>No</v>
      </c>
    </row>
    <row r="61" spans="1:5" ht="14.25" customHeight="1" x14ac:dyDescent="0.2">
      <c r="A61" s="196" t="s">
        <v>93</v>
      </c>
      <c r="B61" s="190">
        <v>63949</v>
      </c>
      <c r="C61" s="190">
        <v>64039</v>
      </c>
      <c r="D61" s="191">
        <v>0.1</v>
      </c>
      <c r="E61" s="192" t="str">
        <f t="shared" si="0"/>
        <v>No</v>
      </c>
    </row>
    <row r="62" spans="1:5" ht="14.25" customHeight="1" x14ac:dyDescent="0.2">
      <c r="A62" s="196" t="s">
        <v>95</v>
      </c>
      <c r="B62" s="190">
        <v>13634</v>
      </c>
      <c r="C62" s="190">
        <v>13635</v>
      </c>
      <c r="D62" s="191">
        <v>0</v>
      </c>
      <c r="E62" s="192" t="str">
        <f t="shared" si="0"/>
        <v>No</v>
      </c>
    </row>
    <row r="63" spans="1:5" ht="14.25" customHeight="1" x14ac:dyDescent="0.2">
      <c r="A63" s="196" t="s">
        <v>96</v>
      </c>
      <c r="B63" s="190">
        <v>470716</v>
      </c>
      <c r="C63" s="190">
        <v>475834</v>
      </c>
      <c r="D63" s="191">
        <v>1.1000000000000001</v>
      </c>
      <c r="E63" s="192" t="str">
        <f t="shared" si="0"/>
        <v>Yes</v>
      </c>
    </row>
    <row r="64" spans="1:5" ht="14.25" customHeight="1" x14ac:dyDescent="0.2">
      <c r="A64" s="196" t="s">
        <v>97</v>
      </c>
      <c r="B64" s="190">
        <v>54725</v>
      </c>
      <c r="C64" s="190">
        <v>54740</v>
      </c>
      <c r="D64" s="191">
        <v>0</v>
      </c>
      <c r="E64" s="192" t="str">
        <f t="shared" si="0"/>
        <v>No</v>
      </c>
    </row>
    <row r="65" spans="1:6" ht="14.25" customHeight="1" x14ac:dyDescent="0.2">
      <c r="A65" s="196" t="s">
        <v>98</v>
      </c>
      <c r="B65" s="190">
        <v>855910</v>
      </c>
      <c r="C65" s="190">
        <v>859073</v>
      </c>
      <c r="D65" s="191">
        <v>0.4</v>
      </c>
      <c r="E65" s="192" t="str">
        <f t="shared" si="0"/>
        <v>Yes</v>
      </c>
    </row>
    <row r="66" spans="1:6" ht="14.25" customHeight="1" x14ac:dyDescent="0.2">
      <c r="A66" s="196" t="s">
        <v>99</v>
      </c>
      <c r="B66" s="190">
        <v>218673</v>
      </c>
      <c r="C66" s="190">
        <v>221270</v>
      </c>
      <c r="D66" s="191">
        <v>1.2</v>
      </c>
      <c r="E66" s="192" t="str">
        <f t="shared" si="0"/>
        <v>Yes</v>
      </c>
    </row>
    <row r="67" spans="1:6" ht="14.25" customHeight="1" thickBot="1" x14ac:dyDescent="0.25">
      <c r="A67" s="197" t="s">
        <v>205</v>
      </c>
      <c r="B67" s="198">
        <v>74645</v>
      </c>
      <c r="C67" s="198">
        <v>74727</v>
      </c>
      <c r="D67" s="199">
        <v>0.1</v>
      </c>
      <c r="E67" s="384" t="str">
        <f t="shared" si="0"/>
        <v>No</v>
      </c>
    </row>
    <row r="68" spans="1:6" ht="14.25" customHeight="1" thickBot="1" x14ac:dyDescent="0.25">
      <c r="A68" s="196"/>
      <c r="B68" s="190"/>
      <c r="C68" s="190"/>
      <c r="D68" s="191"/>
      <c r="E68" s="213"/>
      <c r="F68" s="206"/>
    </row>
    <row r="69" spans="1:6" x14ac:dyDescent="0.2">
      <c r="A69" s="200" t="s">
        <v>101</v>
      </c>
      <c r="B69" s="201">
        <f>B60+B67</f>
        <v>171564</v>
      </c>
      <c r="C69" s="201">
        <f>C60+C67</f>
        <v>171965</v>
      </c>
      <c r="D69" s="202"/>
      <c r="E69" s="203" t="str">
        <f t="shared" si="0"/>
        <v>No</v>
      </c>
    </row>
    <row r="70" spans="1:6" x14ac:dyDescent="0.2">
      <c r="A70" s="204" t="s">
        <v>45</v>
      </c>
      <c r="B70" s="205">
        <v>120700</v>
      </c>
      <c r="C70" s="205">
        <v>121874</v>
      </c>
      <c r="D70" s="206">
        <v>1</v>
      </c>
      <c r="E70" s="207" t="str">
        <f t="shared" si="0"/>
        <v>No</v>
      </c>
    </row>
    <row r="71" spans="1:6" ht="15.75" thickBot="1" x14ac:dyDescent="0.25">
      <c r="A71" s="208" t="s">
        <v>94</v>
      </c>
      <c r="B71" s="209">
        <f>B73+B74+B75</f>
        <v>224180</v>
      </c>
      <c r="C71" s="209">
        <f>C73+C74+C75</f>
        <v>225393</v>
      </c>
      <c r="D71" s="210"/>
      <c r="E71" s="211" t="str">
        <f t="shared" si="0"/>
        <v>Yes</v>
      </c>
    </row>
    <row r="72" spans="1:6" x14ac:dyDescent="0.2">
      <c r="A72" s="165"/>
      <c r="B72" s="212"/>
      <c r="C72" s="212"/>
      <c r="D72" s="206"/>
      <c r="E72" s="213"/>
    </row>
    <row r="73" spans="1:6" x14ac:dyDescent="0.2">
      <c r="A73" s="385" t="s">
        <v>317</v>
      </c>
      <c r="B73" s="386">
        <v>36293</v>
      </c>
      <c r="C73" s="214">
        <v>36446</v>
      </c>
      <c r="D73" s="206">
        <v>0.4</v>
      </c>
      <c r="E73" s="213"/>
    </row>
    <row r="74" spans="1:6" x14ac:dyDescent="0.2">
      <c r="A74" s="385" t="s">
        <v>318</v>
      </c>
      <c r="B74" s="386">
        <v>33169</v>
      </c>
      <c r="C74" s="214">
        <v>33260</v>
      </c>
      <c r="D74" s="206">
        <v>0.3</v>
      </c>
      <c r="E74" s="213"/>
    </row>
    <row r="75" spans="1:6" x14ac:dyDescent="0.2">
      <c r="A75" s="385" t="s">
        <v>319</v>
      </c>
      <c r="B75" s="386">
        <v>154718</v>
      </c>
      <c r="C75" s="214">
        <v>155687</v>
      </c>
      <c r="D75" s="206">
        <v>0.6</v>
      </c>
      <c r="E75" s="213"/>
    </row>
    <row r="76" spans="1:6" x14ac:dyDescent="0.2">
      <c r="A76" s="206"/>
      <c r="B76" s="212"/>
      <c r="C76" s="212"/>
      <c r="D76" s="206"/>
      <c r="E76" s="213"/>
    </row>
    <row r="77" spans="1:6" x14ac:dyDescent="0.2">
      <c r="A77" s="206"/>
      <c r="B77" s="212"/>
      <c r="C77" s="212"/>
      <c r="D77" s="206"/>
      <c r="E77" s="213"/>
    </row>
    <row r="78" spans="1:6" ht="15.75" x14ac:dyDescent="0.25">
      <c r="A78" s="215" t="s">
        <v>206</v>
      </c>
      <c r="B78" s="216"/>
      <c r="C78" s="216"/>
      <c r="D78" s="216"/>
      <c r="E78" s="216"/>
    </row>
    <row r="79" spans="1:6" ht="15.75" x14ac:dyDescent="0.25">
      <c r="A79" s="215" t="s">
        <v>207</v>
      </c>
      <c r="B79" s="216"/>
      <c r="C79" s="216"/>
      <c r="D79" s="216"/>
      <c r="E79" s="216"/>
    </row>
    <row r="80" spans="1:6" ht="15.75" x14ac:dyDescent="0.25">
      <c r="A80" s="215" t="s">
        <v>208</v>
      </c>
      <c r="B80" s="216"/>
      <c r="C80" s="216"/>
      <c r="D80" s="216"/>
      <c r="E80" s="216"/>
    </row>
    <row r="81" spans="1:5" ht="15.75" x14ac:dyDescent="0.25">
      <c r="A81" s="216"/>
      <c r="B81" s="216"/>
      <c r="C81" s="216"/>
      <c r="D81" s="216"/>
      <c r="E81" s="216"/>
    </row>
    <row r="82" spans="1:5" ht="15.75" x14ac:dyDescent="0.25">
      <c r="A82" s="217" t="s">
        <v>209</v>
      </c>
      <c r="B82" s="216"/>
      <c r="C82" s="216"/>
      <c r="D82" s="216"/>
      <c r="E82" s="216"/>
    </row>
    <row r="83" spans="1:5" ht="15.75" x14ac:dyDescent="0.25">
      <c r="A83" s="217" t="s">
        <v>210</v>
      </c>
      <c r="B83" s="216"/>
      <c r="C83" s="216"/>
      <c r="D83" s="216"/>
      <c r="E83" s="216"/>
    </row>
  </sheetData>
  <sheetProtection algorithmName="SHA-512" hashValue="hQPBIMlv3l3BAE86Ubz+FCeUjxVJ8pJ51wWhoRWo7MW8xKEvAeCgs8MeiHQR6JpLypY6vG2qt2buIKqR1QRqhw==" saltValue="UtCuxT1+OxGLlkwooZa6yw==" spinCount="100000" sheet="1" objects="1" scenarios="1" formatColumns="0" formatRows="0"/>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P25"/>
  <sheetViews>
    <sheetView showGridLines="0" zoomScale="70" zoomScaleNormal="70" zoomScaleSheetLayoutView="70" workbookViewId="0">
      <selection activeCell="C15" sqref="C15"/>
    </sheetView>
  </sheetViews>
  <sheetFormatPr defaultColWidth="0" defaultRowHeight="15" zeroHeight="1" x14ac:dyDescent="0.2"/>
  <cols>
    <col min="1" max="1" width="2.7109375" style="37" customWidth="1"/>
    <col min="2" max="2" width="44.28515625" style="37" customWidth="1"/>
    <col min="3" max="3" width="98.85546875" style="37" customWidth="1"/>
    <col min="4" max="16" width="9.140625" style="37" customWidth="1"/>
    <col min="17" max="16384" width="9.140625" style="37" hidden="1"/>
  </cols>
  <sheetData>
    <row r="1" spans="1:7" x14ac:dyDescent="0.25"/>
    <row r="2" spans="1:7" x14ac:dyDescent="0.25">
      <c r="A2" s="2"/>
      <c r="B2" s="391" t="str">
        <f>'1. Information'!B2</f>
        <v>Version 7/1/2018</v>
      </c>
      <c r="C2" s="2"/>
    </row>
    <row r="3" spans="1:7" ht="21" customHeight="1" x14ac:dyDescent="0.25">
      <c r="A3" s="2"/>
      <c r="B3" s="53" t="str">
        <f>'1. Information'!B3</f>
        <v>Annual Mental Health Services Act Revenue and Expenditure Report</v>
      </c>
      <c r="C3" s="2"/>
    </row>
    <row r="4" spans="1:7" ht="17.45" x14ac:dyDescent="0.3">
      <c r="A4" s="2"/>
      <c r="B4" s="54" t="str">
        <f>'1. Information'!B4</f>
        <v>Fiscal Year 2017-18</v>
      </c>
      <c r="C4" s="2"/>
    </row>
    <row r="5" spans="1:7" ht="17.45" x14ac:dyDescent="0.25">
      <c r="B5" s="242" t="s">
        <v>282</v>
      </c>
    </row>
    <row r="6" spans="1:7" ht="15.6" x14ac:dyDescent="0.3">
      <c r="B6" s="52"/>
    </row>
    <row r="7" spans="1:7" ht="39.950000000000003" customHeight="1" x14ac:dyDescent="0.2">
      <c r="B7" s="438" t="s">
        <v>280</v>
      </c>
      <c r="C7" s="436"/>
      <c r="F7" s="224"/>
    </row>
    <row r="8" spans="1:7" ht="55.5" customHeight="1" x14ac:dyDescent="0.2">
      <c r="B8" s="439" t="s">
        <v>281</v>
      </c>
      <c r="C8" s="440"/>
      <c r="F8" s="222"/>
      <c r="G8" s="224"/>
    </row>
    <row r="9" spans="1:7" ht="39.950000000000003" customHeight="1" x14ac:dyDescent="0.2">
      <c r="B9" s="439" t="s">
        <v>279</v>
      </c>
      <c r="C9" s="440"/>
      <c r="E9" s="222"/>
      <c r="F9" s="223"/>
    </row>
    <row r="10" spans="1:7" ht="39.950000000000003" customHeight="1" x14ac:dyDescent="0.2">
      <c r="B10" s="440" t="s">
        <v>264</v>
      </c>
      <c r="C10" s="440"/>
      <c r="D10" s="221"/>
    </row>
    <row r="11" spans="1:7" x14ac:dyDescent="0.25"/>
    <row r="12" spans="1:7" ht="29.25" customHeight="1" x14ac:dyDescent="0.2">
      <c r="B12" s="436" t="s">
        <v>266</v>
      </c>
      <c r="C12" s="437" t="s">
        <v>272</v>
      </c>
    </row>
    <row r="13" spans="1:7" ht="18" customHeight="1" x14ac:dyDescent="0.2">
      <c r="B13" s="436"/>
      <c r="C13" s="436"/>
    </row>
    <row r="14" spans="1:7" ht="60.75" customHeight="1" x14ac:dyDescent="0.2">
      <c r="B14" s="433" t="s">
        <v>267</v>
      </c>
      <c r="C14" s="381" t="s">
        <v>311</v>
      </c>
    </row>
    <row r="15" spans="1:7" ht="68.25" customHeight="1" x14ac:dyDescent="0.2">
      <c r="B15" s="434"/>
      <c r="C15" s="382" t="s">
        <v>321</v>
      </c>
    </row>
    <row r="16" spans="1:7" ht="66" customHeight="1" x14ac:dyDescent="0.2">
      <c r="B16" s="435"/>
      <c r="C16" s="381" t="s">
        <v>305</v>
      </c>
    </row>
    <row r="17" spans="2:3" ht="53.25" customHeight="1" x14ac:dyDescent="0.25">
      <c r="B17" s="377" t="s">
        <v>268</v>
      </c>
      <c r="C17" s="377" t="s">
        <v>265</v>
      </c>
    </row>
    <row r="18" spans="2:3" ht="54" customHeight="1" x14ac:dyDescent="0.25">
      <c r="B18" s="377" t="s">
        <v>269</v>
      </c>
      <c r="C18" s="378" t="s">
        <v>320</v>
      </c>
    </row>
    <row r="19" spans="2:3" ht="50.25" customHeight="1" x14ac:dyDescent="0.25">
      <c r="B19" s="237"/>
    </row>
    <row r="20" spans="2:3" x14ac:dyDescent="0.25"/>
    <row r="21" spans="2:3" x14ac:dyDescent="0.25"/>
    <row r="22" spans="2:3" x14ac:dyDescent="0.2"/>
    <row r="23" spans="2:3" x14ac:dyDescent="0.2"/>
    <row r="24" spans="2:3" x14ac:dyDescent="0.2"/>
    <row r="25" spans="2:3" x14ac:dyDescent="0.2"/>
  </sheetData>
  <sheetProtection algorithmName="SHA-512" hashValue="KTHkUEUKFj8xI4ZwO5F2UEDZhTZQOP+GPQ8ppyit/s2nd7NS3w73g/Xi2JZILcf5VaC3ZYJWt43BGT3xn+JQ1Q==" saltValue="vdeTyyYk6XYZW8HY6vP9IQ==" spinCount="100000" sheet="1" objects="1" scenarios="1" formatColumns="0" formatRows="0"/>
  <mergeCells count="7">
    <mergeCell ref="B14:B16"/>
    <mergeCell ref="B12:B13"/>
    <mergeCell ref="C12:C13"/>
    <mergeCell ref="B7:C7"/>
    <mergeCell ref="B8:C8"/>
    <mergeCell ref="B9:C9"/>
    <mergeCell ref="B10:C10"/>
  </mergeCells>
  <pageMargins left="0.7" right="0.7" top="1.2395833333333299" bottom="0.75" header="0.3" footer="0.3"/>
  <pageSetup paperSize="5" scale="70" orientation="landscape"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fitToPage="1"/>
  </sheetPr>
  <dimension ref="A1:G20"/>
  <sheetViews>
    <sheetView showGridLines="0" tabSelected="1" zoomScale="80" zoomScaleNormal="80" workbookViewId="0">
      <selection activeCell="E12" sqref="E12"/>
    </sheetView>
  </sheetViews>
  <sheetFormatPr defaultColWidth="0" defaultRowHeight="15" zeroHeight="1" x14ac:dyDescent="0.2"/>
  <cols>
    <col min="1" max="1" width="2.7109375" style="100" customWidth="1"/>
    <col min="2" max="2" width="6.7109375" style="100" customWidth="1"/>
    <col min="3" max="4" width="50.7109375" style="100" customWidth="1"/>
    <col min="5" max="6" width="9.140625" style="100" customWidth="1"/>
    <col min="7" max="7" width="9.140625" style="100" hidden="1" customWidth="1"/>
    <col min="8" max="16384" width="11.5703125" style="100" hidden="1"/>
  </cols>
  <sheetData>
    <row r="1" spans="1:5" x14ac:dyDescent="0.25"/>
    <row r="2" spans="1:5" ht="15.6" x14ac:dyDescent="0.25">
      <c r="A2" s="99"/>
      <c r="B2" s="391" t="s">
        <v>310</v>
      </c>
      <c r="C2" s="1"/>
      <c r="D2" s="1"/>
    </row>
    <row r="3" spans="1:5" ht="17.45" x14ac:dyDescent="0.25">
      <c r="A3" s="99"/>
      <c r="B3" s="227" t="s">
        <v>259</v>
      </c>
      <c r="C3" s="1"/>
      <c r="D3" s="1"/>
    </row>
    <row r="4" spans="1:5" ht="17.45" x14ac:dyDescent="0.25">
      <c r="A4" s="99"/>
      <c r="B4" s="227" t="s">
        <v>276</v>
      </c>
      <c r="C4" s="1"/>
      <c r="D4" s="1"/>
    </row>
    <row r="5" spans="1:5" ht="17.45" x14ac:dyDescent="0.25">
      <c r="A5" s="99"/>
      <c r="B5" s="227" t="s">
        <v>241</v>
      </c>
      <c r="C5" s="1"/>
      <c r="D5" s="1"/>
      <c r="E5" s="165"/>
    </row>
    <row r="6" spans="1:5" x14ac:dyDescent="0.25">
      <c r="A6" s="99"/>
      <c r="B6" s="99"/>
      <c r="C6" s="99"/>
      <c r="D6" s="322"/>
    </row>
    <row r="7" spans="1:5" ht="34.5" customHeight="1" x14ac:dyDescent="0.25">
      <c r="A7" s="99"/>
      <c r="B7" s="130">
        <v>1</v>
      </c>
      <c r="C7" s="102" t="s">
        <v>2</v>
      </c>
      <c r="D7" s="243">
        <v>43496</v>
      </c>
    </row>
    <row r="8" spans="1:5" ht="34.5" customHeight="1" x14ac:dyDescent="0.25">
      <c r="A8" s="99"/>
      <c r="B8" s="130">
        <v>2</v>
      </c>
      <c r="C8" s="102" t="s">
        <v>1</v>
      </c>
      <c r="D8" s="365" t="s">
        <v>95</v>
      </c>
    </row>
    <row r="9" spans="1:5" ht="34.5" customHeight="1" x14ac:dyDescent="0.25">
      <c r="A9" s="99"/>
      <c r="B9" s="130">
        <v>3</v>
      </c>
      <c r="C9" s="103" t="s">
        <v>125</v>
      </c>
      <c r="D9" s="104">
        <f>IF(ISBLANK(D8),"",VLOOKUP(D8,Info_County_Code,2))</f>
        <v>53</v>
      </c>
    </row>
    <row r="10" spans="1:5" ht="34.5" customHeight="1" x14ac:dyDescent="0.25">
      <c r="A10" s="99"/>
      <c r="B10" s="130">
        <v>4</v>
      </c>
      <c r="C10" s="102" t="s">
        <v>126</v>
      </c>
      <c r="D10" s="418" t="s">
        <v>323</v>
      </c>
    </row>
    <row r="11" spans="1:5" ht="34.5" customHeight="1" x14ac:dyDescent="0.25">
      <c r="A11" s="99"/>
      <c r="B11" s="130">
        <v>5</v>
      </c>
      <c r="C11" s="102" t="s">
        <v>127</v>
      </c>
      <c r="D11" s="365" t="s">
        <v>322</v>
      </c>
    </row>
    <row r="12" spans="1:5" ht="34.5" customHeight="1" x14ac:dyDescent="0.25">
      <c r="A12" s="99"/>
      <c r="B12" s="130">
        <v>6</v>
      </c>
      <c r="C12" s="102" t="s">
        <v>128</v>
      </c>
      <c r="D12" s="244">
        <v>96093</v>
      </c>
    </row>
    <row r="13" spans="1:5" ht="34.5" customHeight="1" x14ac:dyDescent="0.25">
      <c r="A13" s="99"/>
      <c r="B13" s="130">
        <v>7</v>
      </c>
      <c r="C13" s="105" t="s">
        <v>185</v>
      </c>
      <c r="D13" s="106" t="str">
        <f>IF(ISBLANK(D8),"",VLOOKUP(D8,County_Population,5,FALSE))</f>
        <v>No</v>
      </c>
    </row>
    <row r="14" spans="1:5" ht="34.5" customHeight="1" x14ac:dyDescent="0.25">
      <c r="A14" s="99"/>
      <c r="B14" s="130">
        <v>8</v>
      </c>
      <c r="C14" s="102" t="s">
        <v>124</v>
      </c>
      <c r="D14" s="365" t="s">
        <v>324</v>
      </c>
    </row>
    <row r="15" spans="1:5" ht="34.5" customHeight="1" x14ac:dyDescent="0.25">
      <c r="A15" s="99"/>
      <c r="B15" s="130">
        <v>9</v>
      </c>
      <c r="C15" s="383" t="s">
        <v>193</v>
      </c>
      <c r="D15" s="419" t="s">
        <v>325</v>
      </c>
    </row>
    <row r="16" spans="1:5" ht="34.5" customHeight="1" x14ac:dyDescent="0.25">
      <c r="A16" s="99"/>
      <c r="B16" s="130">
        <v>10</v>
      </c>
      <c r="C16" s="383" t="s">
        <v>211</v>
      </c>
      <c r="D16" s="419" t="s">
        <v>326</v>
      </c>
    </row>
    <row r="17" spans="1:4" ht="34.5" customHeight="1" x14ac:dyDescent="0.25">
      <c r="A17" s="99"/>
      <c r="B17" s="130">
        <v>11</v>
      </c>
      <c r="C17" s="102" t="s">
        <v>194</v>
      </c>
      <c r="D17" s="420" t="s">
        <v>327</v>
      </c>
    </row>
    <row r="18" spans="1:4" x14ac:dyDescent="0.25"/>
    <row r="19" spans="1:4" x14ac:dyDescent="0.25"/>
    <row r="20" spans="1:4" x14ac:dyDescent="0.25"/>
  </sheetData>
  <sheetProtection algorithmName="SHA-512" hashValue="XdL++yJ3C0/DDX1TalZJrohhQKqGc4K68sEd47lq074E5Y/dk8r0skGhQacX+HYxpCl31x2Z35kB6BD5R2VU/w==" saltValue="a89EOLUkNTeN0EM2sSi89Q==" spinCount="100000" sheet="1" objects="1" scenarios="1" formatColumns="0" formatRows="0"/>
  <dataValidations count="1">
    <dataValidation type="list" allowBlank="1" showInputMessage="1" showErrorMessage="1" sqref="D8">
      <formula1>County</formula1>
    </dataValidation>
  </dataValidations>
  <printOptions horizontalCentered="1" verticalCentered="1"/>
  <pageMargins left="0.25" right="0.25" top="0.69437499999999996" bottom="0.75" header="0.3" footer="0.3"/>
  <pageSetup orientation="landscape" r:id="rId1"/>
  <headerFooter>
    <oddFooter>&amp;C&amp;"Arial,Regular"&amp;14Page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B1:N50"/>
  <sheetViews>
    <sheetView showGridLines="0" zoomScale="55" zoomScaleNormal="55" zoomScaleSheetLayoutView="40" workbookViewId="0">
      <pane xSplit="3" ySplit="20" topLeftCell="D21" activePane="bottomRight" state="frozen"/>
      <selection pane="topRight" activeCell="D1" sqref="D1"/>
      <selection pane="bottomLeft" activeCell="A16" sqref="A16"/>
      <selection pane="bottomRight" activeCell="L6" sqref="L6"/>
    </sheetView>
  </sheetViews>
  <sheetFormatPr defaultColWidth="9.140625" defaultRowHeight="15.75" zeroHeight="1" x14ac:dyDescent="0.25"/>
  <cols>
    <col min="1" max="1" width="5.28515625" style="347" customWidth="1"/>
    <col min="2" max="2" width="12.5703125" style="258" customWidth="1"/>
    <col min="3" max="3" width="60.7109375" style="258" customWidth="1"/>
    <col min="4" max="13" width="22.7109375" style="258" customWidth="1"/>
    <col min="14" max="14" width="24" style="258" bestFit="1" customWidth="1"/>
    <col min="15" max="15" width="9.140625" style="347" customWidth="1"/>
    <col min="16" max="16384" width="9.140625" style="347"/>
  </cols>
  <sheetData>
    <row r="1" spans="2:14" x14ac:dyDescent="0.25"/>
    <row r="2" spans="2:14" s="278" customFormat="1" ht="15" x14ac:dyDescent="0.2">
      <c r="B2" s="392" t="str">
        <f>'1. Information'!B2</f>
        <v>Version 7/1/2018</v>
      </c>
    </row>
    <row r="3" spans="2:14" ht="21" customHeight="1" x14ac:dyDescent="0.25">
      <c r="B3" s="40" t="str">
        <f>'1. Information'!B3</f>
        <v>Annual Mental Health Services Act Revenue and Expenditure Report</v>
      </c>
    </row>
    <row r="4" spans="2:14" x14ac:dyDescent="0.25">
      <c r="B4" s="265" t="str">
        <f>'1. Information'!B4</f>
        <v>Fiscal Year 2017-18</v>
      </c>
      <c r="D4" s="40"/>
      <c r="E4" s="40"/>
      <c r="F4" s="40"/>
      <c r="G4" s="40"/>
      <c r="H4" s="40"/>
    </row>
    <row r="5" spans="2:14" x14ac:dyDescent="0.25">
      <c r="B5" s="265" t="s">
        <v>275</v>
      </c>
      <c r="C5" s="40"/>
      <c r="D5" s="40"/>
      <c r="E5" s="40"/>
      <c r="F5" s="40"/>
      <c r="G5" s="40"/>
      <c r="H5" s="40"/>
    </row>
    <row r="6" spans="2:14" x14ac:dyDescent="0.25">
      <c r="C6" s="40"/>
      <c r="D6" s="40"/>
      <c r="E6" s="40"/>
      <c r="F6" s="40"/>
      <c r="G6" s="40"/>
      <c r="H6" s="40"/>
    </row>
    <row r="7" spans="2:14" x14ac:dyDescent="0.25">
      <c r="B7" s="361" t="s">
        <v>1</v>
      </c>
      <c r="C7" s="259" t="str">
        <f>IF(ISBLANK('1. Information'!D8),"",'1. Information'!D8)</f>
        <v>Trinity</v>
      </c>
      <c r="F7" s="360" t="s">
        <v>2</v>
      </c>
      <c r="G7" s="259">
        <f>IF(ISBLANK('1. Information'!D7),"",'1. Information'!D7)</f>
        <v>43496</v>
      </c>
    </row>
    <row r="8" spans="2:14" x14ac:dyDescent="0.25">
      <c r="B8" s="260"/>
      <c r="C8" s="260"/>
      <c r="D8" s="260"/>
      <c r="E8" s="260"/>
      <c r="F8" s="260"/>
      <c r="G8" s="90"/>
      <c r="H8" s="260"/>
      <c r="I8" s="260"/>
      <c r="J8" s="260"/>
      <c r="K8" s="260"/>
      <c r="L8" s="260"/>
      <c r="M8" s="260"/>
      <c r="N8" s="260"/>
    </row>
    <row r="9" spans="2:14" x14ac:dyDescent="0.25">
      <c r="B9" s="260"/>
      <c r="C9" s="260"/>
      <c r="D9" s="260"/>
      <c r="E9" s="260"/>
      <c r="F9" s="260"/>
      <c r="G9" s="90"/>
      <c r="H9" s="260"/>
      <c r="I9" s="260"/>
      <c r="J9" s="260"/>
      <c r="K9" s="260"/>
      <c r="L9" s="260"/>
      <c r="M9" s="260"/>
      <c r="N9" s="260"/>
    </row>
    <row r="10" spans="2:14" x14ac:dyDescent="0.25">
      <c r="B10" s="260"/>
      <c r="C10" s="260"/>
      <c r="D10" s="260"/>
      <c r="E10" s="260"/>
      <c r="F10" s="260"/>
      <c r="G10" s="90"/>
      <c r="H10" s="260"/>
      <c r="I10" s="260"/>
      <c r="J10" s="260"/>
      <c r="K10" s="260"/>
      <c r="L10" s="260"/>
      <c r="M10" s="260"/>
      <c r="N10" s="260"/>
    </row>
    <row r="11" spans="2:14" x14ac:dyDescent="0.25">
      <c r="B11" s="260"/>
      <c r="C11" s="260"/>
      <c r="D11" s="260"/>
      <c r="E11" s="260"/>
      <c r="F11" s="260"/>
      <c r="G11" s="90"/>
      <c r="H11" s="260"/>
      <c r="I11" s="260"/>
      <c r="J11" s="260"/>
      <c r="K11" s="260"/>
      <c r="L11" s="260"/>
      <c r="M11" s="260"/>
      <c r="N11" s="260"/>
    </row>
    <row r="12" spans="2:14" x14ac:dyDescent="0.25">
      <c r="B12" s="260"/>
      <c r="C12" s="260"/>
      <c r="D12" s="260"/>
      <c r="E12" s="260"/>
      <c r="F12" s="260"/>
      <c r="G12" s="90"/>
      <c r="H12" s="260"/>
      <c r="I12" s="260"/>
      <c r="J12" s="260"/>
      <c r="K12" s="260"/>
      <c r="L12" s="260"/>
      <c r="M12" s="260"/>
      <c r="N12" s="260"/>
    </row>
    <row r="13" spans="2:14" x14ac:dyDescent="0.25">
      <c r="B13" s="260"/>
      <c r="C13" s="260"/>
      <c r="D13" s="6"/>
      <c r="E13" s="260"/>
      <c r="F13" s="260"/>
      <c r="G13" s="90"/>
      <c r="H13" s="260"/>
      <c r="I13" s="260"/>
      <c r="J13" s="260"/>
      <c r="K13" s="260"/>
      <c r="L13" s="260"/>
      <c r="M13" s="260"/>
      <c r="N13" s="260"/>
    </row>
    <row r="14" spans="2:14" x14ac:dyDescent="0.25">
      <c r="B14" s="270" t="s">
        <v>308</v>
      </c>
      <c r="C14" s="346"/>
      <c r="D14" s="280" t="s">
        <v>25</v>
      </c>
      <c r="E14" s="260"/>
      <c r="F14" s="260"/>
      <c r="G14" s="90"/>
      <c r="H14" s="260"/>
      <c r="I14" s="260"/>
      <c r="J14" s="260"/>
      <c r="K14" s="260"/>
      <c r="L14" s="260"/>
      <c r="M14" s="260"/>
      <c r="N14" s="260"/>
    </row>
    <row r="15" spans="2:14" x14ac:dyDescent="0.25">
      <c r="B15" s="269">
        <v>1</v>
      </c>
      <c r="C15" s="332" t="s">
        <v>285</v>
      </c>
      <c r="D15" s="92">
        <v>13646</v>
      </c>
      <c r="E15" s="260"/>
      <c r="F15" s="260"/>
      <c r="G15" s="90"/>
      <c r="H15" s="260"/>
      <c r="I15" s="260"/>
      <c r="J15" s="260"/>
      <c r="K15" s="260"/>
      <c r="L15" s="260"/>
      <c r="M15" s="260"/>
      <c r="N15" s="260"/>
    </row>
    <row r="16" spans="2:14" x14ac:dyDescent="0.25">
      <c r="B16" s="24">
        <v>2</v>
      </c>
      <c r="C16" s="332" t="s">
        <v>306</v>
      </c>
      <c r="D16" s="394">
        <v>500610</v>
      </c>
      <c r="E16" s="260"/>
      <c r="F16" s="260"/>
      <c r="G16" s="90"/>
      <c r="H16" s="260"/>
      <c r="I16" s="260"/>
      <c r="J16" s="260"/>
      <c r="K16" s="260"/>
      <c r="L16" s="260"/>
      <c r="M16" s="260"/>
      <c r="N16" s="260"/>
    </row>
    <row r="17" spans="2:14" x14ac:dyDescent="0.25">
      <c r="B17" s="24">
        <v>3</v>
      </c>
      <c r="C17" s="332" t="s">
        <v>312</v>
      </c>
      <c r="D17" s="91">
        <f>D16+M22+M27+SUM('9. Adjustment (MHSA)'!F83:F112)</f>
        <v>500610</v>
      </c>
      <c r="E17" s="260"/>
      <c r="F17" s="260"/>
      <c r="G17" s="90"/>
      <c r="H17" s="260"/>
      <c r="I17" s="260"/>
      <c r="J17" s="260"/>
      <c r="K17" s="260"/>
      <c r="L17" s="260"/>
      <c r="M17" s="260"/>
      <c r="N17" s="260"/>
    </row>
    <row r="18" spans="2:14" x14ac:dyDescent="0.25">
      <c r="B18" s="260"/>
      <c r="C18" s="260"/>
      <c r="D18" s="347"/>
      <c r="E18" s="260"/>
      <c r="F18" s="260"/>
      <c r="G18" s="90"/>
      <c r="H18" s="260"/>
      <c r="I18" s="260"/>
      <c r="J18" s="260"/>
      <c r="K18" s="260"/>
      <c r="L18" s="260"/>
      <c r="M18" s="260"/>
      <c r="N18" s="260"/>
    </row>
    <row r="19" spans="2:14" x14ac:dyDescent="0.25">
      <c r="B19" s="262"/>
      <c r="C19" s="360"/>
      <c r="D19" s="360" t="s">
        <v>27</v>
      </c>
      <c r="E19" s="360" t="s">
        <v>29</v>
      </c>
      <c r="F19" s="360" t="s">
        <v>32</v>
      </c>
      <c r="G19" s="360" t="s">
        <v>246</v>
      </c>
      <c r="H19" s="360" t="s">
        <v>247</v>
      </c>
      <c r="I19" s="360" t="s">
        <v>248</v>
      </c>
      <c r="J19" s="360" t="s">
        <v>257</v>
      </c>
      <c r="K19" s="360" t="s">
        <v>249</v>
      </c>
      <c r="L19" s="360" t="s">
        <v>250</v>
      </c>
      <c r="M19" s="360" t="s">
        <v>251</v>
      </c>
      <c r="N19" s="360" t="s">
        <v>252</v>
      </c>
    </row>
    <row r="20" spans="2:14" ht="23.25" customHeight="1" x14ac:dyDescent="0.25">
      <c r="B20" s="374"/>
      <c r="C20" s="375"/>
      <c r="D20" s="376" t="s">
        <v>34</v>
      </c>
      <c r="E20" s="376" t="s">
        <v>35</v>
      </c>
      <c r="F20" s="376" t="s">
        <v>36</v>
      </c>
      <c r="G20" s="376" t="s">
        <v>37</v>
      </c>
      <c r="H20" s="376" t="s">
        <v>38</v>
      </c>
      <c r="I20" s="376" t="s">
        <v>39</v>
      </c>
      <c r="J20" s="376" t="s">
        <v>40</v>
      </c>
      <c r="K20" s="376" t="s">
        <v>119</v>
      </c>
      <c r="L20" s="376" t="s">
        <v>41</v>
      </c>
      <c r="M20" s="376" t="s">
        <v>42</v>
      </c>
      <c r="N20" s="376" t="s">
        <v>25</v>
      </c>
    </row>
    <row r="21" spans="2:14" ht="24" customHeight="1" x14ac:dyDescent="0.25">
      <c r="B21" s="270" t="s">
        <v>304</v>
      </c>
      <c r="C21" s="271"/>
      <c r="D21" s="372"/>
      <c r="E21" s="373"/>
      <c r="F21" s="272"/>
      <c r="G21" s="272"/>
      <c r="H21" s="272"/>
      <c r="I21" s="272"/>
      <c r="J21" s="272"/>
      <c r="K21" s="272"/>
      <c r="L21" s="272"/>
      <c r="M21" s="272"/>
      <c r="N21" s="273"/>
    </row>
    <row r="22" spans="2:14" ht="24" customHeight="1" x14ac:dyDescent="0.25">
      <c r="B22" s="269">
        <v>4</v>
      </c>
      <c r="C22" s="338" t="s">
        <v>26</v>
      </c>
      <c r="D22" s="92">
        <v>0</v>
      </c>
      <c r="E22" s="92">
        <v>0</v>
      </c>
      <c r="F22" s="91"/>
      <c r="G22" s="327"/>
      <c r="H22" s="327"/>
      <c r="I22" s="334"/>
      <c r="J22" s="327"/>
      <c r="K22" s="334"/>
      <c r="L22" s="334"/>
      <c r="M22" s="264">
        <f>(-D22-E22)</f>
        <v>0</v>
      </c>
      <c r="N22" s="333">
        <f>SUM(D22:M22)</f>
        <v>0</v>
      </c>
    </row>
    <row r="23" spans="2:14" ht="24" customHeight="1" x14ac:dyDescent="0.25">
      <c r="B23" s="24">
        <v>5</v>
      </c>
      <c r="C23" s="332" t="s">
        <v>277</v>
      </c>
      <c r="D23" s="264">
        <f>D15*0.76</f>
        <v>10370.960000000001</v>
      </c>
      <c r="E23" s="380">
        <f>D15*0.19</f>
        <v>2592.7400000000002</v>
      </c>
      <c r="F23" s="261">
        <f>D15*0.05</f>
        <v>682.30000000000007</v>
      </c>
      <c r="G23" s="327"/>
      <c r="H23" s="327"/>
      <c r="I23" s="327"/>
      <c r="J23" s="334"/>
      <c r="K23" s="327"/>
      <c r="L23" s="327"/>
      <c r="M23" s="327"/>
      <c r="N23" s="333">
        <f>SUM(D23:M23)</f>
        <v>13646</v>
      </c>
    </row>
    <row r="24" spans="2:14" ht="24" customHeight="1" x14ac:dyDescent="0.25">
      <c r="B24" s="24">
        <v>6</v>
      </c>
      <c r="C24" s="266" t="s">
        <v>25</v>
      </c>
      <c r="D24" s="339">
        <f t="shared" ref="D24:L24" si="0">SUM(D22:D23)</f>
        <v>10370.960000000001</v>
      </c>
      <c r="E24" s="339">
        <f t="shared" si="0"/>
        <v>2592.7400000000002</v>
      </c>
      <c r="F24" s="339">
        <f t="shared" si="0"/>
        <v>682.30000000000007</v>
      </c>
      <c r="G24" s="339">
        <f t="shared" si="0"/>
        <v>0</v>
      </c>
      <c r="H24" s="339">
        <f t="shared" si="0"/>
        <v>0</v>
      </c>
      <c r="I24" s="339">
        <f t="shared" si="0"/>
        <v>0</v>
      </c>
      <c r="J24" s="339">
        <f t="shared" si="0"/>
        <v>0</v>
      </c>
      <c r="K24" s="339">
        <f t="shared" si="0"/>
        <v>0</v>
      </c>
      <c r="L24" s="339">
        <f t="shared" si="0"/>
        <v>0</v>
      </c>
      <c r="M24" s="339">
        <v>0</v>
      </c>
      <c r="N24" s="371">
        <f>SUM(D24:M24)</f>
        <v>13646</v>
      </c>
    </row>
    <row r="25" spans="2:14" ht="24" customHeight="1" x14ac:dyDescent="0.25">
      <c r="B25" s="348"/>
      <c r="C25" s="348"/>
      <c r="D25" s="348"/>
      <c r="E25" s="348"/>
      <c r="F25" s="348"/>
      <c r="G25" s="348"/>
      <c r="H25" s="348"/>
      <c r="I25" s="348"/>
      <c r="J25" s="348"/>
      <c r="K25" s="348"/>
      <c r="L25" s="348"/>
      <c r="M25" s="348"/>
      <c r="N25" s="348"/>
    </row>
    <row r="26" spans="2:14" ht="24" customHeight="1" x14ac:dyDescent="0.25">
      <c r="B26" s="270" t="s">
        <v>302</v>
      </c>
      <c r="C26" s="271"/>
      <c r="D26" s="357"/>
      <c r="E26" s="274"/>
      <c r="F26" s="274"/>
      <c r="G26" s="274"/>
      <c r="H26" s="274"/>
      <c r="I26" s="274"/>
      <c r="J26" s="274"/>
      <c r="K26" s="274"/>
      <c r="L26" s="274"/>
      <c r="M26" s="274"/>
      <c r="N26" s="275"/>
    </row>
    <row r="27" spans="2:14" ht="24" customHeight="1" x14ac:dyDescent="0.25">
      <c r="B27" s="269">
        <v>7</v>
      </c>
      <c r="C27" s="268" t="s">
        <v>284</v>
      </c>
      <c r="D27" s="264">
        <f>(G27+H27+M27)*-1</f>
        <v>0</v>
      </c>
      <c r="E27" s="334"/>
      <c r="F27" s="334"/>
      <c r="G27" s="264">
        <f>'3. CSS'!F20</f>
        <v>0</v>
      </c>
      <c r="H27" s="264">
        <f>'3. CSS'!F21</f>
        <v>0</v>
      </c>
      <c r="I27" s="334"/>
      <c r="J27" s="334"/>
      <c r="K27" s="334"/>
      <c r="L27" s="334"/>
      <c r="M27" s="264">
        <f>'3. CSS'!F22</f>
        <v>0</v>
      </c>
      <c r="N27" s="264">
        <f>SUM(D27:M27)</f>
        <v>0</v>
      </c>
    </row>
    <row r="28" spans="2:14" ht="24" customHeight="1" x14ac:dyDescent="0.25">
      <c r="B28" s="348"/>
      <c r="C28" s="348"/>
      <c r="D28" s="348"/>
      <c r="E28" s="348"/>
      <c r="F28" s="348"/>
      <c r="G28" s="348"/>
      <c r="H28" s="348"/>
      <c r="I28" s="348"/>
      <c r="J28" s="348"/>
      <c r="K28" s="348"/>
      <c r="L28" s="348"/>
      <c r="M28" s="348"/>
      <c r="N28" s="348"/>
    </row>
    <row r="29" spans="2:14" ht="24" customHeight="1" x14ac:dyDescent="0.25">
      <c r="B29" s="270" t="s">
        <v>303</v>
      </c>
      <c r="C29" s="271"/>
      <c r="D29" s="271"/>
      <c r="E29" s="272"/>
      <c r="F29" s="272"/>
      <c r="G29" s="272"/>
      <c r="H29" s="272"/>
      <c r="I29" s="272"/>
      <c r="J29" s="272"/>
      <c r="K29" s="272"/>
      <c r="L29" s="272"/>
      <c r="M29" s="272"/>
      <c r="N29" s="273"/>
    </row>
    <row r="30" spans="2:14" ht="24" customHeight="1" x14ac:dyDescent="0.25">
      <c r="B30" s="24">
        <v>8</v>
      </c>
      <c r="C30" s="268" t="s">
        <v>288</v>
      </c>
      <c r="D30" s="264">
        <f>'3. CSS'!F25</f>
        <v>1455899</v>
      </c>
      <c r="E30" s="264">
        <f>'4. PEI'!F21</f>
        <v>318110</v>
      </c>
      <c r="F30" s="264">
        <f>'5. INN'!F22</f>
        <v>90104</v>
      </c>
      <c r="G30" s="264">
        <f>'6. WET'!F20</f>
        <v>11060</v>
      </c>
      <c r="H30" s="264">
        <f>'7. CFTN'!F21</f>
        <v>0</v>
      </c>
      <c r="I30" s="334"/>
      <c r="J30" s="264">
        <f>'8. WET RP, HP'!E14</f>
        <v>0</v>
      </c>
      <c r="K30" s="264">
        <f>'4. PEI'!F17</f>
        <v>463</v>
      </c>
      <c r="L30" s="264">
        <f>'8. WET RP, HP'!E15</f>
        <v>0</v>
      </c>
      <c r="M30" s="334"/>
      <c r="N30" s="264">
        <f t="shared" ref="N30:N35" si="1">SUM(D30:M30)</f>
        <v>1875636</v>
      </c>
    </row>
    <row r="31" spans="2:14" ht="24" customHeight="1" x14ac:dyDescent="0.25">
      <c r="B31" s="24">
        <v>9</v>
      </c>
      <c r="C31" s="262" t="s">
        <v>5</v>
      </c>
      <c r="D31" s="261">
        <f>'3. CSS'!G25</f>
        <v>1702207</v>
      </c>
      <c r="E31" s="261">
        <f>'4. PEI'!G21</f>
        <v>0</v>
      </c>
      <c r="F31" s="261">
        <f>'5. INN'!G22</f>
        <v>0</v>
      </c>
      <c r="G31" s="261">
        <f>'6. WET'!G20</f>
        <v>0</v>
      </c>
      <c r="H31" s="261">
        <f>'7. CFTN'!G21</f>
        <v>0</v>
      </c>
      <c r="I31" s="7"/>
      <c r="J31" s="261">
        <f>'8. WET RP, HP'!F14</f>
        <v>0</v>
      </c>
      <c r="K31" s="261">
        <f>'4. PEI'!G17</f>
        <v>0</v>
      </c>
      <c r="L31" s="261">
        <f>'8. WET RP, HP'!F15</f>
        <v>0</v>
      </c>
      <c r="M31" s="327"/>
      <c r="N31" s="264">
        <f t="shared" si="1"/>
        <v>1702207</v>
      </c>
    </row>
    <row r="32" spans="2:14" ht="24" customHeight="1" x14ac:dyDescent="0.25">
      <c r="B32" s="24">
        <v>10</v>
      </c>
      <c r="C32" s="262" t="s">
        <v>6</v>
      </c>
      <c r="D32" s="261">
        <f>'3. CSS'!H25</f>
        <v>0</v>
      </c>
      <c r="E32" s="261">
        <f>'4. PEI'!H21</f>
        <v>0</v>
      </c>
      <c r="F32" s="261">
        <f>'5. INN'!H22</f>
        <v>0</v>
      </c>
      <c r="G32" s="261">
        <f>'6. WET'!H20</f>
        <v>0</v>
      </c>
      <c r="H32" s="261">
        <f>'7. CFTN'!H21</f>
        <v>0</v>
      </c>
      <c r="I32" s="7"/>
      <c r="J32" s="261">
        <f>'8. WET RP, HP'!G14</f>
        <v>0</v>
      </c>
      <c r="K32" s="261">
        <f>'4. PEI'!H17</f>
        <v>0</v>
      </c>
      <c r="L32" s="261">
        <f>'8. WET RP, HP'!G15</f>
        <v>0</v>
      </c>
      <c r="M32" s="327"/>
      <c r="N32" s="264">
        <f t="shared" si="1"/>
        <v>0</v>
      </c>
    </row>
    <row r="33" spans="2:14" ht="24" customHeight="1" x14ac:dyDescent="0.25">
      <c r="B33" s="24">
        <v>11</v>
      </c>
      <c r="C33" s="262" t="s">
        <v>31</v>
      </c>
      <c r="D33" s="261">
        <f>'3. CSS'!I25</f>
        <v>508851</v>
      </c>
      <c r="E33" s="261">
        <f>'4. PEI'!I21</f>
        <v>0</v>
      </c>
      <c r="F33" s="261">
        <f>'5. INN'!I22</f>
        <v>0</v>
      </c>
      <c r="G33" s="261">
        <f>'6. WET'!I20</f>
        <v>0</v>
      </c>
      <c r="H33" s="261">
        <f>'7. CFTN'!I21</f>
        <v>0</v>
      </c>
      <c r="I33" s="7"/>
      <c r="J33" s="261">
        <f>'8. WET RP, HP'!H14</f>
        <v>0</v>
      </c>
      <c r="K33" s="261">
        <f>'4. PEI'!I17</f>
        <v>0</v>
      </c>
      <c r="L33" s="261">
        <f>'8. WET RP, HP'!H15</f>
        <v>0</v>
      </c>
      <c r="M33" s="327"/>
      <c r="N33" s="264">
        <f t="shared" si="1"/>
        <v>508851</v>
      </c>
    </row>
    <row r="34" spans="2:14" ht="24" customHeight="1" x14ac:dyDescent="0.25">
      <c r="B34" s="24">
        <v>12</v>
      </c>
      <c r="C34" s="262" t="s">
        <v>15</v>
      </c>
      <c r="D34" s="261">
        <f>'3. CSS'!J25</f>
        <v>543880</v>
      </c>
      <c r="E34" s="261">
        <f>'4. PEI'!J21</f>
        <v>0</v>
      </c>
      <c r="F34" s="261">
        <f>'5. INN'!J22</f>
        <v>0</v>
      </c>
      <c r="G34" s="261">
        <f>'6. WET'!J20</f>
        <v>0</v>
      </c>
      <c r="H34" s="261">
        <f>'7. CFTN'!J21</f>
        <v>0</v>
      </c>
      <c r="I34" s="7"/>
      <c r="J34" s="261">
        <f>'8. WET RP, HP'!I14</f>
        <v>0</v>
      </c>
      <c r="K34" s="261">
        <f>'4. PEI'!J17</f>
        <v>0</v>
      </c>
      <c r="L34" s="261">
        <f>'8. WET RP, HP'!I15</f>
        <v>0</v>
      </c>
      <c r="M34" s="327"/>
      <c r="N34" s="264">
        <f t="shared" si="1"/>
        <v>543880</v>
      </c>
    </row>
    <row r="35" spans="2:14" ht="24" customHeight="1" x14ac:dyDescent="0.25">
      <c r="B35" s="24">
        <v>13</v>
      </c>
      <c r="C35" s="266" t="s">
        <v>25</v>
      </c>
      <c r="D35" s="267">
        <f>SUM(D30:D34)</f>
        <v>4210837</v>
      </c>
      <c r="E35" s="267">
        <f t="shared" ref="E35:L35" si="2">SUM(E30:E34)</f>
        <v>318110</v>
      </c>
      <c r="F35" s="267">
        <f t="shared" si="2"/>
        <v>90104</v>
      </c>
      <c r="G35" s="267">
        <f t="shared" si="2"/>
        <v>11060</v>
      </c>
      <c r="H35" s="267">
        <f t="shared" si="2"/>
        <v>0</v>
      </c>
      <c r="I35" s="267">
        <f t="shared" si="2"/>
        <v>0</v>
      </c>
      <c r="J35" s="267">
        <f t="shared" si="2"/>
        <v>0</v>
      </c>
      <c r="K35" s="267">
        <f t="shared" si="2"/>
        <v>463</v>
      </c>
      <c r="L35" s="267">
        <f t="shared" si="2"/>
        <v>0</v>
      </c>
      <c r="M35" s="7"/>
      <c r="N35" s="339">
        <f t="shared" si="1"/>
        <v>4630574</v>
      </c>
    </row>
    <row r="36" spans="2:14" ht="24" customHeight="1" x14ac:dyDescent="0.25">
      <c r="B36" s="348"/>
      <c r="C36" s="348"/>
      <c r="D36" s="348"/>
      <c r="E36" s="348"/>
      <c r="F36" s="348"/>
      <c r="G36" s="348"/>
      <c r="H36" s="348"/>
      <c r="I36" s="348"/>
      <c r="J36" s="348"/>
      <c r="K36" s="348"/>
      <c r="L36" s="348"/>
      <c r="M36" s="348"/>
      <c r="N36" s="348"/>
    </row>
    <row r="37" spans="2:14" x14ac:dyDescent="0.25">
      <c r="B37" s="260"/>
      <c r="C37" s="3"/>
      <c r="D37" s="347"/>
      <c r="F37" s="260"/>
      <c r="G37" s="90"/>
      <c r="H37" s="260"/>
      <c r="I37" s="260"/>
      <c r="J37" s="260"/>
      <c r="K37" s="260"/>
      <c r="L37" s="260"/>
      <c r="M37" s="260"/>
      <c r="N37" s="260"/>
    </row>
    <row r="38" spans="2:14" x14ac:dyDescent="0.25">
      <c r="B38" s="270" t="s">
        <v>309</v>
      </c>
      <c r="C38" s="346"/>
      <c r="D38" s="280" t="s">
        <v>25</v>
      </c>
      <c r="E38" s="260"/>
      <c r="F38" s="90"/>
      <c r="G38" s="260"/>
      <c r="H38" s="260"/>
      <c r="I38" s="260"/>
      <c r="J38" s="260"/>
      <c r="K38" s="260"/>
      <c r="L38" s="260"/>
      <c r="M38" s="260"/>
      <c r="N38" s="347"/>
    </row>
    <row r="39" spans="2:14" x14ac:dyDescent="0.25">
      <c r="B39" s="24">
        <v>14</v>
      </c>
      <c r="C39" s="358" t="s">
        <v>22</v>
      </c>
      <c r="D39" s="366">
        <f>'3. CSS'!K14+'4. PEI'!K14+'5. INN'!K14+'6. WET'!K14+'7. CFTN'!K14</f>
        <v>0</v>
      </c>
      <c r="F39" s="90"/>
      <c r="G39" s="260"/>
      <c r="H39" s="260"/>
      <c r="I39" s="260"/>
      <c r="J39" s="260"/>
      <c r="K39" s="260"/>
      <c r="L39" s="260"/>
      <c r="M39" s="260"/>
      <c r="N39" s="347"/>
    </row>
    <row r="40" spans="2:14" x14ac:dyDescent="0.25">
      <c r="B40" s="24">
        <v>15</v>
      </c>
      <c r="C40" s="358" t="s">
        <v>23</v>
      </c>
      <c r="D40" s="366">
        <f>'3. CSS'!K15+'4. PEI'!K15+'5. INN'!K19+'6. WET'!K15+'7. CFTN'!K16+'7. CFTN'!K17</f>
        <v>0</v>
      </c>
      <c r="E40" s="263"/>
      <c r="F40" s="260"/>
      <c r="G40" s="260"/>
      <c r="H40" s="260"/>
      <c r="I40" s="260"/>
      <c r="J40" s="260"/>
      <c r="K40" s="260"/>
      <c r="L40" s="260"/>
      <c r="M40" s="260"/>
      <c r="N40" s="347"/>
    </row>
    <row r="41" spans="2:14" x14ac:dyDescent="0.25">
      <c r="B41" s="24">
        <v>16</v>
      </c>
      <c r="C41" s="358" t="s">
        <v>24</v>
      </c>
      <c r="D41" s="366">
        <f>'3. CSS'!K16+'4. PEI'!K16+'5. INN'!K15+'5. INN'!K18+'6. WET'!K16+'7. CFTN'!K18+'7. CFTN'!K19</f>
        <v>299519</v>
      </c>
      <c r="E41" s="263"/>
      <c r="F41" s="260"/>
      <c r="G41" s="260"/>
      <c r="H41" s="260"/>
      <c r="I41" s="260"/>
      <c r="J41" s="260"/>
      <c r="K41" s="260"/>
      <c r="L41" s="260"/>
      <c r="M41" s="260"/>
      <c r="N41" s="347"/>
    </row>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sheetData>
  <sheetProtection algorithmName="SHA-512" hashValue="gVHxqsGDZT6oGc7YzzNkoh0ZQK3B8toti5WefO7pQ95W+A8q1NkWARvVOfbG75jHO8ei5muyWsM3r9WuByQ+pA==" saltValue="oXFiyVSJUtBpNzCmUT+xaQ==" spinCount="100000" sheet="1" objects="1" scenarios="1" formatColumns="0" formatRows="0"/>
  <dataValidations count="2">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D16-D22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D16-E22</formula1>
    </dataValidation>
  </dataValidations>
  <printOptions horizontalCentered="1"/>
  <pageMargins left="0.25" right="0.25" top="1.1236458333333299" bottom="0.75" header="0.3" footer="0.3"/>
  <pageSetup scale="41" fitToWidth="0" fitToHeight="0" orientation="landscape" r:id="rId1"/>
  <headerFooter>
    <oddFooter>&amp;C&amp;"Arial,Regular"&amp;14Page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fitToPage="1"/>
  </sheetPr>
  <dimension ref="A1:L140"/>
  <sheetViews>
    <sheetView showGridLines="0" topLeftCell="B1" zoomScale="70" zoomScaleNormal="70" zoomScaleSheetLayoutView="40" zoomScalePageLayoutView="70" workbookViewId="0">
      <selection activeCell="D34" sqref="D34"/>
    </sheetView>
  </sheetViews>
  <sheetFormatPr defaultColWidth="9.140625" defaultRowHeight="15.75" zeroHeight="1" x14ac:dyDescent="0.25"/>
  <cols>
    <col min="1" max="1" width="2.7109375" style="278" customWidth="1"/>
    <col min="2" max="2" width="6.7109375" style="278" customWidth="1"/>
    <col min="3" max="3" width="13.5703125" style="278" customWidth="1"/>
    <col min="4" max="4" width="56.7109375" style="278" customWidth="1"/>
    <col min="5" max="5" width="33.85546875" style="278" customWidth="1"/>
    <col min="6" max="6" width="20.7109375" style="278" customWidth="1"/>
    <col min="7" max="7" width="27.5703125" style="278" bestFit="1" customWidth="1"/>
    <col min="8" max="8" width="21.5703125" style="278" customWidth="1"/>
    <col min="9" max="9" width="25.85546875" style="278" bestFit="1" customWidth="1"/>
    <col min="10" max="10" width="17.7109375" style="278" customWidth="1"/>
    <col min="11" max="11" width="23" style="278" customWidth="1"/>
    <col min="12" max="12" width="20.140625" style="278" customWidth="1"/>
    <col min="13" max="13" width="40.28515625" customWidth="1"/>
  </cols>
  <sheetData>
    <row r="1" spans="1:12" x14ac:dyDescent="0.25">
      <c r="A1" s="281"/>
      <c r="B1" s="441"/>
      <c r="C1" s="441"/>
      <c r="D1" s="441"/>
      <c r="E1" s="281"/>
      <c r="F1" s="281"/>
      <c r="G1" s="281"/>
      <c r="H1" s="281"/>
      <c r="I1" s="281"/>
      <c r="J1" s="281"/>
      <c r="K1" s="281"/>
      <c r="L1" s="281"/>
    </row>
    <row r="2" spans="1:12" s="321" customFormat="1" ht="18" x14ac:dyDescent="0.25">
      <c r="B2" s="393" t="str">
        <f>'1. Information'!B2</f>
        <v>Version 7/1/2018</v>
      </c>
    </row>
    <row r="3" spans="1:12" ht="18" x14ac:dyDescent="0.25">
      <c r="A3" s="281"/>
      <c r="B3" s="227" t="str">
        <f>'1. Information'!B3</f>
        <v>Annual Mental Health Services Act Revenue and Expenditure Report</v>
      </c>
      <c r="C3" s="227"/>
      <c r="D3" s="227"/>
      <c r="E3" s="227"/>
      <c r="F3" s="227"/>
      <c r="G3" s="227"/>
      <c r="H3" s="227"/>
      <c r="I3" s="227"/>
      <c r="J3" s="227"/>
      <c r="K3" s="227"/>
      <c r="L3" s="281"/>
    </row>
    <row r="4" spans="1:12" ht="18" x14ac:dyDescent="0.25">
      <c r="A4" s="281"/>
      <c r="B4" s="227" t="str">
        <f>'1. Information'!B4</f>
        <v>Fiscal Year 2017-18</v>
      </c>
      <c r="C4" s="227"/>
      <c r="D4" s="227"/>
      <c r="E4" s="227"/>
      <c r="F4" s="227"/>
      <c r="G4" s="227"/>
      <c r="H4" s="227"/>
      <c r="I4" s="227"/>
      <c r="J4" s="227"/>
      <c r="K4" s="227"/>
      <c r="L4" s="281"/>
    </row>
    <row r="5" spans="1:12" ht="18" x14ac:dyDescent="0.25">
      <c r="A5" s="281"/>
      <c r="B5" s="227" t="s">
        <v>135</v>
      </c>
      <c r="C5" s="227"/>
      <c r="D5" s="227"/>
      <c r="E5" s="227"/>
      <c r="F5" s="227"/>
      <c r="G5" s="227"/>
      <c r="H5" s="227"/>
      <c r="I5" s="227"/>
      <c r="J5" s="227"/>
      <c r="K5" s="227"/>
      <c r="L5" s="281"/>
    </row>
    <row r="6" spans="1:12" x14ac:dyDescent="0.25">
      <c r="A6" s="281"/>
      <c r="B6" s="68"/>
      <c r="C6" s="68"/>
      <c r="D6" s="68"/>
      <c r="E6" s="68"/>
      <c r="F6" s="68"/>
      <c r="G6" s="68"/>
      <c r="H6" s="68"/>
      <c r="I6" s="68"/>
      <c r="J6" s="68"/>
      <c r="K6" s="68"/>
      <c r="L6" s="281"/>
    </row>
    <row r="7" spans="1:12" x14ac:dyDescent="0.25">
      <c r="A7" s="281"/>
      <c r="B7" s="442" t="s">
        <v>1</v>
      </c>
      <c r="C7" s="442"/>
      <c r="D7" s="9" t="str">
        <f>IF(ISBLANK('1. Information'!D8),"",'1. Information'!D8)</f>
        <v>Trinity</v>
      </c>
      <c r="E7" s="281"/>
      <c r="F7" s="279" t="s">
        <v>2</v>
      </c>
      <c r="G7" s="282">
        <f>IF(ISBLANK('1. Information'!D7),"",'1. Information'!D7)</f>
        <v>43496</v>
      </c>
      <c r="H7" s="281"/>
      <c r="I7" s="281"/>
      <c r="J7" s="281"/>
      <c r="K7" s="283"/>
      <c r="L7" s="281"/>
    </row>
    <row r="8" spans="1:12" x14ac:dyDescent="0.25">
      <c r="A8" s="281"/>
      <c r="B8" s="281"/>
      <c r="C8" s="6"/>
      <c r="D8" s="6"/>
      <c r="E8" s="6"/>
      <c r="F8" s="281"/>
      <c r="G8" s="3"/>
      <c r="H8" s="284"/>
      <c r="I8" s="281"/>
      <c r="J8" s="281"/>
      <c r="K8"/>
      <c r="L8" s="283"/>
    </row>
    <row r="9" spans="1:12" ht="18.75" thickBot="1" x14ac:dyDescent="0.3">
      <c r="A9" s="281"/>
      <c r="B9" s="228" t="s">
        <v>260</v>
      </c>
      <c r="C9" s="41"/>
      <c r="D9" s="41"/>
      <c r="E9" s="41"/>
      <c r="F9" s="285"/>
      <c r="G9" s="55"/>
      <c r="H9" s="286"/>
      <c r="I9" s="285"/>
      <c r="J9" s="285"/>
      <c r="K9" s="285"/>
      <c r="L9"/>
    </row>
    <row r="10" spans="1:12" ht="16.5" thickTop="1" x14ac:dyDescent="0.25">
      <c r="A10" s="281"/>
      <c r="B10" s="127"/>
      <c r="C10" s="6"/>
      <c r="D10" s="6"/>
      <c r="E10" s="6"/>
      <c r="F10" s="3"/>
      <c r="G10" s="284"/>
      <c r="H10" s="281"/>
      <c r="I10" s="281"/>
      <c r="J10" s="281"/>
      <c r="K10" s="283"/>
      <c r="L10"/>
    </row>
    <row r="11" spans="1:12" ht="15.75" customHeight="1" x14ac:dyDescent="0.25">
      <c r="A11" s="281"/>
      <c r="F11" s="277" t="s">
        <v>27</v>
      </c>
      <c r="G11" s="24" t="s">
        <v>29</v>
      </c>
      <c r="H11" s="320" t="s">
        <v>32</v>
      </c>
      <c r="I11" s="277" t="s">
        <v>246</v>
      </c>
      <c r="J11" s="277" t="s">
        <v>247</v>
      </c>
      <c r="K11" s="277" t="s">
        <v>248</v>
      </c>
      <c r="L11"/>
    </row>
    <row r="12" spans="1:12" x14ac:dyDescent="0.25">
      <c r="A12" s="281"/>
      <c r="F12" s="340" t="s">
        <v>28</v>
      </c>
      <c r="G12" s="452" t="s">
        <v>30</v>
      </c>
      <c r="H12" s="450"/>
      <c r="I12" s="450"/>
      <c r="J12" s="453"/>
      <c r="K12" s="303"/>
      <c r="L12"/>
    </row>
    <row r="13" spans="1:12" ht="47.25" x14ac:dyDescent="0.25">
      <c r="A13" s="281"/>
      <c r="B13" s="40"/>
      <c r="F13" s="30" t="s">
        <v>300</v>
      </c>
      <c r="G13" s="27" t="s">
        <v>5</v>
      </c>
      <c r="H13" s="44" t="s">
        <v>6</v>
      </c>
      <c r="I13" s="27" t="s">
        <v>31</v>
      </c>
      <c r="J13" s="27" t="s">
        <v>15</v>
      </c>
      <c r="K13" s="302" t="s">
        <v>278</v>
      </c>
      <c r="L13"/>
    </row>
    <row r="14" spans="1:12" x14ac:dyDescent="0.25">
      <c r="A14" s="281"/>
      <c r="B14" s="277">
        <v>1</v>
      </c>
      <c r="C14" s="443" t="s">
        <v>7</v>
      </c>
      <c r="D14" s="443"/>
      <c r="E14" s="443"/>
      <c r="F14" s="367"/>
      <c r="G14" s="368"/>
      <c r="H14" s="353"/>
      <c r="I14" s="290"/>
      <c r="J14" s="290"/>
      <c r="K14" s="292">
        <f>SUM(F14:J14)</f>
        <v>0</v>
      </c>
      <c r="L14"/>
    </row>
    <row r="15" spans="1:12" ht="15" customHeight="1" x14ac:dyDescent="0.25">
      <c r="A15" s="281"/>
      <c r="B15" s="277">
        <v>2</v>
      </c>
      <c r="C15" s="443" t="s">
        <v>8</v>
      </c>
      <c r="D15" s="443"/>
      <c r="E15" s="443"/>
      <c r="F15" s="367"/>
      <c r="G15" s="290"/>
      <c r="H15" s="290"/>
      <c r="I15" s="290"/>
      <c r="J15" s="290"/>
      <c r="K15" s="292">
        <f t="shared" ref="K15:K23" si="0">SUM(F15:J15)</f>
        <v>0</v>
      </c>
      <c r="L15"/>
    </row>
    <row r="16" spans="1:12" x14ac:dyDescent="0.25">
      <c r="A16" s="281"/>
      <c r="B16" s="277">
        <v>3</v>
      </c>
      <c r="C16" s="443" t="s">
        <v>129</v>
      </c>
      <c r="D16" s="443"/>
      <c r="E16" s="443"/>
      <c r="F16" s="367">
        <v>198827</v>
      </c>
      <c r="G16" s="290">
        <v>100692</v>
      </c>
      <c r="H16" s="290"/>
      <c r="I16" s="290"/>
      <c r="J16" s="290"/>
      <c r="K16" s="292">
        <f t="shared" si="0"/>
        <v>299519</v>
      </c>
      <c r="L16"/>
    </row>
    <row r="17" spans="1:12" x14ac:dyDescent="0.25">
      <c r="A17" s="281"/>
      <c r="B17" s="277">
        <v>4</v>
      </c>
      <c r="C17" s="457" t="s">
        <v>218</v>
      </c>
      <c r="D17" s="457"/>
      <c r="E17" s="457"/>
      <c r="F17" s="367"/>
      <c r="G17" s="290"/>
      <c r="H17" s="290"/>
      <c r="I17" s="290"/>
      <c r="J17" s="290"/>
      <c r="K17" s="292">
        <f t="shared" si="0"/>
        <v>0</v>
      </c>
      <c r="L17"/>
    </row>
    <row r="18" spans="1:12" x14ac:dyDescent="0.25">
      <c r="A18" s="281"/>
      <c r="B18" s="277">
        <v>5</v>
      </c>
      <c r="C18" s="457" t="s">
        <v>219</v>
      </c>
      <c r="D18" s="457"/>
      <c r="E18" s="457"/>
      <c r="F18" s="367"/>
      <c r="G18" s="294"/>
      <c r="H18" s="294"/>
      <c r="I18" s="294"/>
      <c r="J18" s="294"/>
      <c r="K18" s="292">
        <f t="shared" si="0"/>
        <v>0</v>
      </c>
      <c r="L18"/>
    </row>
    <row r="19" spans="1:12" x14ac:dyDescent="0.25">
      <c r="A19" s="281"/>
      <c r="B19" s="277">
        <v>6</v>
      </c>
      <c r="C19" s="443" t="s">
        <v>216</v>
      </c>
      <c r="D19" s="443"/>
      <c r="E19" s="443"/>
      <c r="F19" s="290"/>
      <c r="G19" s="294"/>
      <c r="H19" s="294"/>
      <c r="I19" s="294"/>
      <c r="J19" s="294"/>
      <c r="K19" s="293">
        <f t="shared" si="0"/>
        <v>0</v>
      </c>
      <c r="L19"/>
    </row>
    <row r="20" spans="1:12" x14ac:dyDescent="0.25">
      <c r="A20" s="283"/>
      <c r="B20" s="256">
        <v>7</v>
      </c>
      <c r="C20" s="454" t="s">
        <v>226</v>
      </c>
      <c r="D20" s="455"/>
      <c r="E20" s="456"/>
      <c r="F20" s="290"/>
      <c r="G20" s="293"/>
      <c r="H20" s="293"/>
      <c r="I20" s="293"/>
      <c r="J20" s="293"/>
      <c r="K20" s="293">
        <f t="shared" si="0"/>
        <v>0</v>
      </c>
      <c r="L20"/>
    </row>
    <row r="21" spans="1:12" x14ac:dyDescent="0.25">
      <c r="A21" s="283"/>
      <c r="B21" s="256">
        <v>8</v>
      </c>
      <c r="C21" s="454" t="s">
        <v>227</v>
      </c>
      <c r="D21" s="455"/>
      <c r="E21" s="456"/>
      <c r="F21" s="290"/>
      <c r="G21" s="293"/>
      <c r="H21" s="293"/>
      <c r="I21" s="293"/>
      <c r="J21" s="293"/>
      <c r="K21" s="293">
        <f t="shared" si="0"/>
        <v>0</v>
      </c>
      <c r="L21"/>
    </row>
    <row r="22" spans="1:12" x14ac:dyDescent="0.25">
      <c r="A22" s="283"/>
      <c r="B22" s="256">
        <v>9</v>
      </c>
      <c r="C22" s="454" t="s">
        <v>225</v>
      </c>
      <c r="D22" s="455"/>
      <c r="E22" s="456"/>
      <c r="F22" s="290"/>
      <c r="G22" s="293"/>
      <c r="H22" s="293"/>
      <c r="I22" s="293"/>
      <c r="J22" s="293"/>
      <c r="K22" s="293">
        <f t="shared" si="0"/>
        <v>0</v>
      </c>
      <c r="L22"/>
    </row>
    <row r="23" spans="1:12" x14ac:dyDescent="0.25">
      <c r="A23" s="281"/>
      <c r="B23" s="277">
        <v>10</v>
      </c>
      <c r="C23" s="443" t="s">
        <v>140</v>
      </c>
      <c r="D23" s="443"/>
      <c r="E23" s="443"/>
      <c r="F23" s="294">
        <f>SUM(G33:G132)</f>
        <v>1257072</v>
      </c>
      <c r="G23" s="293">
        <f>SUM(H33:H132)</f>
        <v>1601515</v>
      </c>
      <c r="H23" s="293">
        <f>SUM(I33:I132)</f>
        <v>0</v>
      </c>
      <c r="I23" s="293">
        <f>SUM(J33:J132)</f>
        <v>508851</v>
      </c>
      <c r="J23" s="293">
        <f>SUM(K33:K132)</f>
        <v>543880</v>
      </c>
      <c r="K23" s="293">
        <f t="shared" si="0"/>
        <v>3911318</v>
      </c>
      <c r="L23"/>
    </row>
    <row r="24" spans="1:12" ht="30.95" customHeight="1" x14ac:dyDescent="0.25">
      <c r="A24" s="281"/>
      <c r="B24" s="277">
        <v>11</v>
      </c>
      <c r="C24" s="444" t="s">
        <v>223</v>
      </c>
      <c r="D24" s="445"/>
      <c r="E24" s="446"/>
      <c r="F24" s="7">
        <f t="shared" ref="F24:K24" si="1">SUM(F14:F16,F18:F23)</f>
        <v>1455899</v>
      </c>
      <c r="G24" s="7">
        <f t="shared" si="1"/>
        <v>1702207</v>
      </c>
      <c r="H24" s="43">
        <f t="shared" si="1"/>
        <v>0</v>
      </c>
      <c r="I24" s="7">
        <f t="shared" si="1"/>
        <v>508851</v>
      </c>
      <c r="J24" s="7">
        <f t="shared" si="1"/>
        <v>543880</v>
      </c>
      <c r="K24" s="7">
        <f t="shared" si="1"/>
        <v>4210837</v>
      </c>
      <c r="L24"/>
    </row>
    <row r="25" spans="1:12" s="325" customFormat="1" ht="30.95" customHeight="1" x14ac:dyDescent="0.25">
      <c r="A25" s="281"/>
      <c r="B25" s="277">
        <v>12</v>
      </c>
      <c r="C25" s="451" t="s">
        <v>283</v>
      </c>
      <c r="D25" s="451"/>
      <c r="E25" s="451"/>
      <c r="F25" s="7">
        <f t="shared" ref="F25:K25" si="2">SUM(F14:F16,F18,F23)</f>
        <v>1455899</v>
      </c>
      <c r="G25" s="299">
        <f t="shared" si="2"/>
        <v>1702207</v>
      </c>
      <c r="H25" s="299">
        <f t="shared" si="2"/>
        <v>0</v>
      </c>
      <c r="I25" s="299">
        <f t="shared" si="2"/>
        <v>508851</v>
      </c>
      <c r="J25" s="7">
        <f t="shared" si="2"/>
        <v>543880</v>
      </c>
      <c r="K25" s="7">
        <f t="shared" si="2"/>
        <v>4210837</v>
      </c>
    </row>
    <row r="26" spans="1:12" x14ac:dyDescent="0.25">
      <c r="A26" s="281"/>
      <c r="B26" s="281"/>
      <c r="C26" s="281"/>
      <c r="D26" s="3"/>
      <c r="E26" s="3"/>
      <c r="F26" s="57"/>
      <c r="G26" s="283"/>
      <c r="H26" s="283"/>
      <c r="I26" s="283"/>
      <c r="J26" s="283"/>
      <c r="K26" s="283"/>
      <c r="L26" s="281"/>
    </row>
    <row r="27" spans="1:12" x14ac:dyDescent="0.25">
      <c r="A27" s="281"/>
      <c r="B27" s="281"/>
      <c r="C27" s="59"/>
      <c r="D27" s="3"/>
      <c r="E27" s="3"/>
      <c r="F27" s="60"/>
      <c r="G27" s="283"/>
      <c r="H27" s="283"/>
      <c r="I27" s="283"/>
      <c r="J27" s="283"/>
      <c r="K27" s="283"/>
      <c r="L27" s="281"/>
    </row>
    <row r="28" spans="1:12" ht="18.75" thickBot="1" x14ac:dyDescent="0.3">
      <c r="A28" s="281"/>
      <c r="B28" s="229" t="s">
        <v>261</v>
      </c>
      <c r="C28" s="58"/>
      <c r="D28" s="55"/>
      <c r="E28" s="55"/>
      <c r="F28" s="61"/>
      <c r="G28" s="287"/>
      <c r="H28" s="287"/>
      <c r="I28" s="287"/>
      <c r="J28" s="287"/>
      <c r="K28" s="287"/>
      <c r="L28" s="285"/>
    </row>
    <row r="29" spans="1:12" ht="16.5" thickTop="1" x14ac:dyDescent="0.25">
      <c r="A29" s="281"/>
      <c r="B29" s="128"/>
      <c r="C29" s="59"/>
      <c r="D29" s="3"/>
      <c r="E29" s="3"/>
      <c r="F29" s="60"/>
      <c r="G29" s="283"/>
      <c r="H29" s="283"/>
      <c r="I29" s="283"/>
      <c r="J29" s="283"/>
      <c r="K29" s="283"/>
      <c r="L29" s="281"/>
    </row>
    <row r="30" spans="1:12" x14ac:dyDescent="0.25">
      <c r="A30" s="281"/>
      <c r="B30" s="59"/>
      <c r="C30" s="277" t="s">
        <v>27</v>
      </c>
      <c r="D30" s="24" t="s">
        <v>29</v>
      </c>
      <c r="E30" s="24" t="s">
        <v>32</v>
      </c>
      <c r="F30" s="277" t="s">
        <v>246</v>
      </c>
      <c r="G30" s="24" t="s">
        <v>247</v>
      </c>
      <c r="H30" s="24" t="s">
        <v>248</v>
      </c>
      <c r="I30" s="277" t="s">
        <v>257</v>
      </c>
      <c r="J30" s="24" t="s">
        <v>249</v>
      </c>
      <c r="K30" s="24" t="s">
        <v>250</v>
      </c>
      <c r="L30" s="24" t="s">
        <v>251</v>
      </c>
    </row>
    <row r="31" spans="1:12" x14ac:dyDescent="0.25">
      <c r="A31" s="281"/>
      <c r="B31" s="5"/>
      <c r="C31" s="323"/>
      <c r="D31" s="450" t="s">
        <v>166</v>
      </c>
      <c r="E31" s="450"/>
      <c r="F31" s="450"/>
      <c r="G31" s="344" t="s">
        <v>28</v>
      </c>
      <c r="H31" s="447" t="s">
        <v>30</v>
      </c>
      <c r="I31" s="448"/>
      <c r="J31" s="448"/>
      <c r="K31" s="449"/>
      <c r="L31" s="308"/>
    </row>
    <row r="32" spans="1:12" ht="87.75" customHeight="1" x14ac:dyDescent="0.25">
      <c r="A32" s="281"/>
      <c r="B32" s="62" t="s">
        <v>134</v>
      </c>
      <c r="C32" s="63" t="s">
        <v>195</v>
      </c>
      <c r="D32" s="64" t="s">
        <v>10</v>
      </c>
      <c r="E32" s="64" t="s">
        <v>4</v>
      </c>
      <c r="F32" s="64" t="s">
        <v>9</v>
      </c>
      <c r="G32" s="30" t="s">
        <v>300</v>
      </c>
      <c r="H32" s="64" t="s">
        <v>5</v>
      </c>
      <c r="I32" s="64" t="s">
        <v>6</v>
      </c>
      <c r="J32" s="64" t="s">
        <v>31</v>
      </c>
      <c r="K32" s="317" t="s">
        <v>15</v>
      </c>
      <c r="L32" s="302" t="s">
        <v>278</v>
      </c>
    </row>
    <row r="33" spans="1:12" x14ac:dyDescent="0.25">
      <c r="A33" s="281"/>
      <c r="B33" s="295">
        <v>1</v>
      </c>
      <c r="C33" s="296">
        <f t="shared" ref="C33:C64" si="3">IF(L33&lt;&gt;0,VLOOKUP($D$7,Info_County_Code,2,FALSE),"")</f>
        <v>53</v>
      </c>
      <c r="D33" s="395" t="s">
        <v>363</v>
      </c>
      <c r="E33" s="417" t="s">
        <v>328</v>
      </c>
      <c r="F33" s="297" t="s">
        <v>102</v>
      </c>
      <c r="G33" s="291">
        <v>413868</v>
      </c>
      <c r="H33" s="291">
        <v>85011</v>
      </c>
      <c r="I33" s="291">
        <v>0</v>
      </c>
      <c r="J33" s="318">
        <v>0</v>
      </c>
      <c r="K33" s="291">
        <v>0</v>
      </c>
      <c r="L33" s="293">
        <f>SUM(G33:K33)</f>
        <v>498879</v>
      </c>
    </row>
    <row r="34" spans="1:12" s="359" customFormat="1" ht="15" customHeight="1" x14ac:dyDescent="0.25">
      <c r="A34" s="281"/>
      <c r="B34" s="295">
        <v>2</v>
      </c>
      <c r="C34" s="296">
        <f t="shared" si="3"/>
        <v>53</v>
      </c>
      <c r="D34" s="395" t="s">
        <v>364</v>
      </c>
      <c r="E34" s="417" t="s">
        <v>329</v>
      </c>
      <c r="F34" s="297" t="s">
        <v>103</v>
      </c>
      <c r="G34" s="291">
        <v>843204</v>
      </c>
      <c r="H34" s="291">
        <v>1516504</v>
      </c>
      <c r="I34" s="291">
        <v>0</v>
      </c>
      <c r="J34" s="318">
        <v>508851</v>
      </c>
      <c r="K34" s="291">
        <v>543880</v>
      </c>
      <c r="L34" s="293">
        <f t="shared" ref="L34:L97" si="4">SUM(G34:K34)</f>
        <v>3412439</v>
      </c>
    </row>
    <row r="35" spans="1:12" s="359" customFormat="1" x14ac:dyDescent="0.25">
      <c r="A35" s="281"/>
      <c r="B35" s="295">
        <v>3</v>
      </c>
      <c r="C35" s="296" t="str">
        <f t="shared" si="3"/>
        <v/>
      </c>
      <c r="D35" s="395"/>
      <c r="E35" s="395"/>
      <c r="F35" s="297"/>
      <c r="G35" s="291"/>
      <c r="H35" s="291"/>
      <c r="I35" s="291"/>
      <c r="J35" s="318"/>
      <c r="K35" s="291"/>
      <c r="L35" s="293">
        <f t="shared" si="4"/>
        <v>0</v>
      </c>
    </row>
    <row r="36" spans="1:12" s="359" customFormat="1" x14ac:dyDescent="0.25">
      <c r="A36" s="281"/>
      <c r="B36" s="295">
        <v>4</v>
      </c>
      <c r="C36" s="296" t="str">
        <f t="shared" si="3"/>
        <v/>
      </c>
      <c r="D36" s="395"/>
      <c r="E36" s="395"/>
      <c r="F36" s="297"/>
      <c r="G36" s="291"/>
      <c r="H36" s="291"/>
      <c r="I36" s="291"/>
      <c r="J36" s="318"/>
      <c r="K36" s="291"/>
      <c r="L36" s="293">
        <f t="shared" si="4"/>
        <v>0</v>
      </c>
    </row>
    <row r="37" spans="1:12" s="359" customFormat="1" x14ac:dyDescent="0.25">
      <c r="A37" s="281"/>
      <c r="B37" s="295">
        <v>5</v>
      </c>
      <c r="C37" s="296" t="str">
        <f t="shared" si="3"/>
        <v/>
      </c>
      <c r="D37" s="395"/>
      <c r="E37" s="395"/>
      <c r="F37" s="297"/>
      <c r="G37" s="291"/>
      <c r="H37" s="291"/>
      <c r="I37" s="291"/>
      <c r="J37" s="318"/>
      <c r="K37" s="291"/>
      <c r="L37" s="293">
        <f t="shared" si="4"/>
        <v>0</v>
      </c>
    </row>
    <row r="38" spans="1:12" s="359" customFormat="1" x14ac:dyDescent="0.25">
      <c r="A38" s="281"/>
      <c r="B38" s="295">
        <v>6</v>
      </c>
      <c r="C38" s="296" t="str">
        <f t="shared" si="3"/>
        <v/>
      </c>
      <c r="D38" s="395"/>
      <c r="E38" s="395"/>
      <c r="F38" s="297"/>
      <c r="G38" s="291"/>
      <c r="H38" s="291"/>
      <c r="I38" s="291"/>
      <c r="J38" s="318"/>
      <c r="K38" s="291"/>
      <c r="L38" s="293">
        <f t="shared" si="4"/>
        <v>0</v>
      </c>
    </row>
    <row r="39" spans="1:12" s="359" customFormat="1" x14ac:dyDescent="0.25">
      <c r="A39" s="281"/>
      <c r="B39" s="295">
        <v>7</v>
      </c>
      <c r="C39" s="296" t="str">
        <f t="shared" si="3"/>
        <v/>
      </c>
      <c r="D39" s="395"/>
      <c r="E39" s="395"/>
      <c r="F39" s="297"/>
      <c r="G39" s="291"/>
      <c r="H39" s="291"/>
      <c r="I39" s="291"/>
      <c r="J39" s="318"/>
      <c r="K39" s="291"/>
      <c r="L39" s="293">
        <f t="shared" si="4"/>
        <v>0</v>
      </c>
    </row>
    <row r="40" spans="1:12" s="359" customFormat="1" x14ac:dyDescent="0.25">
      <c r="A40" s="281"/>
      <c r="B40" s="295">
        <v>8</v>
      </c>
      <c r="C40" s="296" t="str">
        <f t="shared" si="3"/>
        <v/>
      </c>
      <c r="D40" s="395"/>
      <c r="E40" s="395"/>
      <c r="F40" s="297"/>
      <c r="G40" s="291"/>
      <c r="H40" s="291"/>
      <c r="I40" s="291"/>
      <c r="J40" s="318"/>
      <c r="K40" s="291"/>
      <c r="L40" s="293">
        <f t="shared" si="4"/>
        <v>0</v>
      </c>
    </row>
    <row r="41" spans="1:12" s="359" customFormat="1" x14ac:dyDescent="0.25">
      <c r="A41" s="281"/>
      <c r="B41" s="295">
        <v>9</v>
      </c>
      <c r="C41" s="296" t="str">
        <f t="shared" si="3"/>
        <v/>
      </c>
      <c r="D41" s="395"/>
      <c r="E41" s="395"/>
      <c r="F41" s="297"/>
      <c r="G41" s="291"/>
      <c r="H41" s="291"/>
      <c r="I41" s="291"/>
      <c r="J41" s="318"/>
      <c r="K41" s="291"/>
      <c r="L41" s="293">
        <f t="shared" si="4"/>
        <v>0</v>
      </c>
    </row>
    <row r="42" spans="1:12" s="359" customFormat="1" x14ac:dyDescent="0.25">
      <c r="A42" s="281"/>
      <c r="B42" s="295">
        <v>10</v>
      </c>
      <c r="C42" s="296" t="str">
        <f t="shared" si="3"/>
        <v/>
      </c>
      <c r="D42" s="395"/>
      <c r="E42" s="395"/>
      <c r="F42" s="297"/>
      <c r="G42" s="291"/>
      <c r="H42" s="291"/>
      <c r="I42" s="291"/>
      <c r="J42" s="318"/>
      <c r="K42" s="291"/>
      <c r="L42" s="293">
        <f t="shared" si="4"/>
        <v>0</v>
      </c>
    </row>
    <row r="43" spans="1:12" s="359" customFormat="1" x14ac:dyDescent="0.25">
      <c r="A43" s="281"/>
      <c r="B43" s="295">
        <v>11</v>
      </c>
      <c r="C43" s="296" t="str">
        <f t="shared" si="3"/>
        <v/>
      </c>
      <c r="D43" s="395"/>
      <c r="E43" s="395"/>
      <c r="F43" s="297"/>
      <c r="G43" s="291"/>
      <c r="H43" s="291"/>
      <c r="I43" s="291"/>
      <c r="J43" s="318"/>
      <c r="K43" s="291"/>
      <c r="L43" s="293">
        <f t="shared" si="4"/>
        <v>0</v>
      </c>
    </row>
    <row r="44" spans="1:12" s="359" customFormat="1" x14ac:dyDescent="0.25">
      <c r="A44" s="281"/>
      <c r="B44" s="295">
        <v>12</v>
      </c>
      <c r="C44" s="296" t="str">
        <f t="shared" si="3"/>
        <v/>
      </c>
      <c r="D44" s="395"/>
      <c r="E44" s="395"/>
      <c r="F44" s="297"/>
      <c r="G44" s="291"/>
      <c r="H44" s="291"/>
      <c r="I44" s="291"/>
      <c r="J44" s="318"/>
      <c r="K44" s="291"/>
      <c r="L44" s="293">
        <f t="shared" si="4"/>
        <v>0</v>
      </c>
    </row>
    <row r="45" spans="1:12" s="359" customFormat="1" x14ac:dyDescent="0.25">
      <c r="A45" s="281"/>
      <c r="B45" s="295">
        <v>13</v>
      </c>
      <c r="C45" s="296" t="str">
        <f t="shared" si="3"/>
        <v/>
      </c>
      <c r="D45" s="395"/>
      <c r="E45" s="395"/>
      <c r="F45" s="297"/>
      <c r="G45" s="291"/>
      <c r="H45" s="291"/>
      <c r="I45" s="291"/>
      <c r="J45" s="318"/>
      <c r="K45" s="291"/>
      <c r="L45" s="293">
        <f t="shared" si="4"/>
        <v>0</v>
      </c>
    </row>
    <row r="46" spans="1:12" s="359" customFormat="1" x14ac:dyDescent="0.25">
      <c r="A46" s="281"/>
      <c r="B46" s="295">
        <v>14</v>
      </c>
      <c r="C46" s="296" t="str">
        <f t="shared" si="3"/>
        <v/>
      </c>
      <c r="D46" s="395"/>
      <c r="E46" s="395"/>
      <c r="F46" s="297"/>
      <c r="G46" s="291"/>
      <c r="H46" s="291"/>
      <c r="I46" s="291"/>
      <c r="J46" s="318"/>
      <c r="K46" s="291"/>
      <c r="L46" s="293">
        <f t="shared" si="4"/>
        <v>0</v>
      </c>
    </row>
    <row r="47" spans="1:12" s="359" customFormat="1" x14ac:dyDescent="0.25">
      <c r="A47" s="281"/>
      <c r="B47" s="295">
        <v>15</v>
      </c>
      <c r="C47" s="296" t="str">
        <f t="shared" si="3"/>
        <v/>
      </c>
      <c r="D47" s="395"/>
      <c r="E47" s="395"/>
      <c r="F47" s="297"/>
      <c r="G47" s="291"/>
      <c r="H47" s="291"/>
      <c r="I47" s="291"/>
      <c r="J47" s="318"/>
      <c r="K47" s="291"/>
      <c r="L47" s="293">
        <f t="shared" si="4"/>
        <v>0</v>
      </c>
    </row>
    <row r="48" spans="1:12" s="359" customFormat="1" x14ac:dyDescent="0.25">
      <c r="A48" s="281"/>
      <c r="B48" s="295">
        <v>16</v>
      </c>
      <c r="C48" s="296" t="str">
        <f t="shared" si="3"/>
        <v/>
      </c>
      <c r="D48" s="395"/>
      <c r="E48" s="395"/>
      <c r="F48" s="297"/>
      <c r="G48" s="291"/>
      <c r="H48" s="291"/>
      <c r="I48" s="291"/>
      <c r="J48" s="318"/>
      <c r="K48" s="291"/>
      <c r="L48" s="293">
        <f t="shared" si="4"/>
        <v>0</v>
      </c>
    </row>
    <row r="49" spans="1:12" s="359" customFormat="1" x14ac:dyDescent="0.25">
      <c r="A49" s="281"/>
      <c r="B49" s="295">
        <v>17</v>
      </c>
      <c r="C49" s="296" t="str">
        <f t="shared" si="3"/>
        <v/>
      </c>
      <c r="D49" s="395"/>
      <c r="E49" s="395"/>
      <c r="F49" s="297"/>
      <c r="G49" s="291"/>
      <c r="H49" s="291"/>
      <c r="I49" s="291"/>
      <c r="J49" s="318"/>
      <c r="K49" s="291"/>
      <c r="L49" s="293">
        <f t="shared" si="4"/>
        <v>0</v>
      </c>
    </row>
    <row r="50" spans="1:12" s="359" customFormat="1" x14ac:dyDescent="0.25">
      <c r="A50" s="281"/>
      <c r="B50" s="295">
        <v>18</v>
      </c>
      <c r="C50" s="296" t="str">
        <f t="shared" si="3"/>
        <v/>
      </c>
      <c r="D50" s="395"/>
      <c r="E50" s="395"/>
      <c r="F50" s="297"/>
      <c r="G50" s="291"/>
      <c r="H50" s="291"/>
      <c r="I50" s="291"/>
      <c r="J50" s="318"/>
      <c r="K50" s="291"/>
      <c r="L50" s="293">
        <f t="shared" si="4"/>
        <v>0</v>
      </c>
    </row>
    <row r="51" spans="1:12" s="359" customFormat="1" x14ac:dyDescent="0.25">
      <c r="A51" s="281"/>
      <c r="B51" s="295">
        <v>19</v>
      </c>
      <c r="C51" s="296" t="str">
        <f t="shared" si="3"/>
        <v/>
      </c>
      <c r="D51" s="395"/>
      <c r="E51" s="395"/>
      <c r="F51" s="297"/>
      <c r="G51" s="291"/>
      <c r="H51" s="291"/>
      <c r="I51" s="291"/>
      <c r="J51" s="318"/>
      <c r="K51" s="291"/>
      <c r="L51" s="293">
        <f t="shared" si="4"/>
        <v>0</v>
      </c>
    </row>
    <row r="52" spans="1:12" s="359" customFormat="1" x14ac:dyDescent="0.25">
      <c r="A52" s="281"/>
      <c r="B52" s="295">
        <v>20</v>
      </c>
      <c r="C52" s="296" t="str">
        <f t="shared" si="3"/>
        <v/>
      </c>
      <c r="D52" s="395"/>
      <c r="E52" s="395"/>
      <c r="F52" s="297"/>
      <c r="G52" s="291"/>
      <c r="H52" s="291"/>
      <c r="I52" s="291"/>
      <c r="J52" s="318"/>
      <c r="K52" s="291"/>
      <c r="L52" s="293">
        <f t="shared" si="4"/>
        <v>0</v>
      </c>
    </row>
    <row r="53" spans="1:12" s="359" customFormat="1" x14ac:dyDescent="0.25">
      <c r="A53" s="281"/>
      <c r="B53" s="295">
        <v>21</v>
      </c>
      <c r="C53" s="296" t="str">
        <f t="shared" si="3"/>
        <v/>
      </c>
      <c r="D53" s="395"/>
      <c r="E53" s="395"/>
      <c r="F53" s="297"/>
      <c r="G53" s="291"/>
      <c r="H53" s="291"/>
      <c r="I53" s="291"/>
      <c r="J53" s="318"/>
      <c r="K53" s="291"/>
      <c r="L53" s="293">
        <f t="shared" si="4"/>
        <v>0</v>
      </c>
    </row>
    <row r="54" spans="1:12" s="359" customFormat="1" x14ac:dyDescent="0.25">
      <c r="A54" s="281"/>
      <c r="B54" s="295">
        <v>22</v>
      </c>
      <c r="C54" s="296" t="str">
        <f t="shared" si="3"/>
        <v/>
      </c>
      <c r="D54" s="395"/>
      <c r="E54" s="395"/>
      <c r="F54" s="297"/>
      <c r="G54" s="291"/>
      <c r="H54" s="291"/>
      <c r="I54" s="291"/>
      <c r="J54" s="318"/>
      <c r="K54" s="291"/>
      <c r="L54" s="293">
        <f t="shared" si="4"/>
        <v>0</v>
      </c>
    </row>
    <row r="55" spans="1:12" s="359" customFormat="1" x14ac:dyDescent="0.25">
      <c r="A55" s="281"/>
      <c r="B55" s="295">
        <v>23</v>
      </c>
      <c r="C55" s="296" t="str">
        <f t="shared" si="3"/>
        <v/>
      </c>
      <c r="D55" s="395"/>
      <c r="E55" s="395"/>
      <c r="F55" s="297"/>
      <c r="G55" s="291"/>
      <c r="H55" s="291"/>
      <c r="I55" s="291"/>
      <c r="J55" s="318"/>
      <c r="K55" s="291"/>
      <c r="L55" s="293">
        <f t="shared" si="4"/>
        <v>0</v>
      </c>
    </row>
    <row r="56" spans="1:12" s="359" customFormat="1" x14ac:dyDescent="0.25">
      <c r="A56" s="281"/>
      <c r="B56" s="295">
        <v>24</v>
      </c>
      <c r="C56" s="296" t="str">
        <f t="shared" si="3"/>
        <v/>
      </c>
      <c r="D56" s="395"/>
      <c r="E56" s="395"/>
      <c r="F56" s="297"/>
      <c r="G56" s="291"/>
      <c r="H56" s="291"/>
      <c r="I56" s="291"/>
      <c r="J56" s="318"/>
      <c r="K56" s="291"/>
      <c r="L56" s="293">
        <f t="shared" si="4"/>
        <v>0</v>
      </c>
    </row>
    <row r="57" spans="1:12" s="359" customFormat="1" x14ac:dyDescent="0.25">
      <c r="A57" s="281"/>
      <c r="B57" s="295">
        <v>25</v>
      </c>
      <c r="C57" s="296" t="str">
        <f t="shared" si="3"/>
        <v/>
      </c>
      <c r="D57" s="395"/>
      <c r="E57" s="395"/>
      <c r="F57" s="297"/>
      <c r="G57" s="291"/>
      <c r="H57" s="291"/>
      <c r="I57" s="291"/>
      <c r="J57" s="318"/>
      <c r="K57" s="291"/>
      <c r="L57" s="293">
        <f t="shared" si="4"/>
        <v>0</v>
      </c>
    </row>
    <row r="58" spans="1:12" s="359" customFormat="1" x14ac:dyDescent="0.25">
      <c r="A58" s="281"/>
      <c r="B58" s="295">
        <v>26</v>
      </c>
      <c r="C58" s="296" t="str">
        <f t="shared" si="3"/>
        <v/>
      </c>
      <c r="D58" s="395"/>
      <c r="E58" s="395"/>
      <c r="F58" s="297"/>
      <c r="G58" s="291"/>
      <c r="H58" s="291"/>
      <c r="I58" s="291"/>
      <c r="J58" s="318"/>
      <c r="K58" s="291"/>
      <c r="L58" s="293">
        <f t="shared" si="4"/>
        <v>0</v>
      </c>
    </row>
    <row r="59" spans="1:12" s="359" customFormat="1" x14ac:dyDescent="0.25">
      <c r="A59" s="281"/>
      <c r="B59" s="295">
        <v>27</v>
      </c>
      <c r="C59" s="296" t="str">
        <f t="shared" si="3"/>
        <v/>
      </c>
      <c r="D59" s="395"/>
      <c r="E59" s="395"/>
      <c r="F59" s="297"/>
      <c r="G59" s="291"/>
      <c r="H59" s="291"/>
      <c r="I59" s="291"/>
      <c r="J59" s="318"/>
      <c r="K59" s="291"/>
      <c r="L59" s="293">
        <f t="shared" si="4"/>
        <v>0</v>
      </c>
    </row>
    <row r="60" spans="1:12" s="359" customFormat="1" x14ac:dyDescent="0.25">
      <c r="A60" s="281"/>
      <c r="B60" s="295">
        <v>28</v>
      </c>
      <c r="C60" s="296" t="str">
        <f t="shared" si="3"/>
        <v/>
      </c>
      <c r="D60" s="395"/>
      <c r="E60" s="395"/>
      <c r="F60" s="297"/>
      <c r="G60" s="291"/>
      <c r="H60" s="291"/>
      <c r="I60" s="291"/>
      <c r="J60" s="318"/>
      <c r="K60" s="291"/>
      <c r="L60" s="293">
        <f t="shared" si="4"/>
        <v>0</v>
      </c>
    </row>
    <row r="61" spans="1:12" s="359" customFormat="1" x14ac:dyDescent="0.25">
      <c r="A61" s="281"/>
      <c r="B61" s="295">
        <v>29</v>
      </c>
      <c r="C61" s="296" t="str">
        <f t="shared" si="3"/>
        <v/>
      </c>
      <c r="D61" s="395"/>
      <c r="E61" s="395"/>
      <c r="F61" s="297"/>
      <c r="G61" s="291"/>
      <c r="H61" s="291"/>
      <c r="I61" s="291"/>
      <c r="J61" s="318"/>
      <c r="K61" s="291"/>
      <c r="L61" s="293">
        <f t="shared" si="4"/>
        <v>0</v>
      </c>
    </row>
    <row r="62" spans="1:12" s="359" customFormat="1" x14ac:dyDescent="0.25">
      <c r="A62" s="281"/>
      <c r="B62" s="295">
        <v>30</v>
      </c>
      <c r="C62" s="296" t="str">
        <f t="shared" si="3"/>
        <v/>
      </c>
      <c r="D62" s="395"/>
      <c r="E62" s="395"/>
      <c r="F62" s="297"/>
      <c r="G62" s="291"/>
      <c r="H62" s="291"/>
      <c r="I62" s="291"/>
      <c r="J62" s="318"/>
      <c r="K62" s="291"/>
      <c r="L62" s="293">
        <f t="shared" si="4"/>
        <v>0</v>
      </c>
    </row>
    <row r="63" spans="1:12" s="359" customFormat="1" x14ac:dyDescent="0.25">
      <c r="A63" s="281"/>
      <c r="B63" s="295">
        <v>31</v>
      </c>
      <c r="C63" s="296" t="str">
        <f t="shared" si="3"/>
        <v/>
      </c>
      <c r="D63" s="395"/>
      <c r="E63" s="395"/>
      <c r="F63" s="297"/>
      <c r="G63" s="291"/>
      <c r="H63" s="291"/>
      <c r="I63" s="291"/>
      <c r="J63" s="318"/>
      <c r="K63" s="291"/>
      <c r="L63" s="293">
        <f t="shared" si="4"/>
        <v>0</v>
      </c>
    </row>
    <row r="64" spans="1:12" s="359" customFormat="1" x14ac:dyDescent="0.25">
      <c r="A64" s="281"/>
      <c r="B64" s="295">
        <v>32</v>
      </c>
      <c r="C64" s="296" t="str">
        <f t="shared" si="3"/>
        <v/>
      </c>
      <c r="D64" s="395"/>
      <c r="E64" s="395"/>
      <c r="F64" s="297"/>
      <c r="G64" s="291"/>
      <c r="H64" s="291"/>
      <c r="I64" s="291"/>
      <c r="J64" s="318"/>
      <c r="K64" s="291"/>
      <c r="L64" s="293">
        <f t="shared" si="4"/>
        <v>0</v>
      </c>
    </row>
    <row r="65" spans="1:12" s="359" customFormat="1" x14ac:dyDescent="0.25">
      <c r="A65" s="281"/>
      <c r="B65" s="295">
        <v>33</v>
      </c>
      <c r="C65" s="296" t="str">
        <f t="shared" ref="C65:C96" si="5">IF(L65&lt;&gt;0,VLOOKUP($D$7,Info_County_Code,2,FALSE),"")</f>
        <v/>
      </c>
      <c r="D65" s="395"/>
      <c r="E65" s="395"/>
      <c r="F65" s="297"/>
      <c r="G65" s="291"/>
      <c r="H65" s="291"/>
      <c r="I65" s="291"/>
      <c r="J65" s="318"/>
      <c r="K65" s="291"/>
      <c r="L65" s="293">
        <f t="shared" si="4"/>
        <v>0</v>
      </c>
    </row>
    <row r="66" spans="1:12" s="359" customFormat="1" x14ac:dyDescent="0.25">
      <c r="A66" s="281"/>
      <c r="B66" s="295">
        <v>34</v>
      </c>
      <c r="C66" s="296" t="str">
        <f t="shared" si="5"/>
        <v/>
      </c>
      <c r="D66" s="395"/>
      <c r="E66" s="395"/>
      <c r="F66" s="297"/>
      <c r="G66" s="291"/>
      <c r="H66" s="291"/>
      <c r="I66" s="291"/>
      <c r="J66" s="318"/>
      <c r="K66" s="291"/>
      <c r="L66" s="293">
        <f t="shared" si="4"/>
        <v>0</v>
      </c>
    </row>
    <row r="67" spans="1:12" s="359" customFormat="1" x14ac:dyDescent="0.25">
      <c r="A67" s="281"/>
      <c r="B67" s="295">
        <v>35</v>
      </c>
      <c r="C67" s="296" t="str">
        <f t="shared" si="5"/>
        <v/>
      </c>
      <c r="D67" s="395"/>
      <c r="E67" s="395"/>
      <c r="F67" s="297"/>
      <c r="G67" s="291"/>
      <c r="H67" s="291"/>
      <c r="I67" s="291"/>
      <c r="J67" s="318"/>
      <c r="K67" s="291"/>
      <c r="L67" s="293">
        <f t="shared" si="4"/>
        <v>0</v>
      </c>
    </row>
    <row r="68" spans="1:12" s="359" customFormat="1" x14ac:dyDescent="0.25">
      <c r="A68" s="281"/>
      <c r="B68" s="295">
        <v>36</v>
      </c>
      <c r="C68" s="296" t="str">
        <f t="shared" si="5"/>
        <v/>
      </c>
      <c r="D68" s="395"/>
      <c r="E68" s="395"/>
      <c r="F68" s="297"/>
      <c r="G68" s="291"/>
      <c r="H68" s="291"/>
      <c r="I68" s="291"/>
      <c r="J68" s="318"/>
      <c r="K68" s="291"/>
      <c r="L68" s="293">
        <f t="shared" si="4"/>
        <v>0</v>
      </c>
    </row>
    <row r="69" spans="1:12" s="359" customFormat="1" x14ac:dyDescent="0.25">
      <c r="A69" s="281"/>
      <c r="B69" s="295">
        <v>37</v>
      </c>
      <c r="C69" s="296" t="str">
        <f t="shared" si="5"/>
        <v/>
      </c>
      <c r="D69" s="395"/>
      <c r="E69" s="395"/>
      <c r="F69" s="297"/>
      <c r="G69" s="291"/>
      <c r="H69" s="291"/>
      <c r="I69" s="291"/>
      <c r="J69" s="318"/>
      <c r="K69" s="291"/>
      <c r="L69" s="293">
        <f t="shared" si="4"/>
        <v>0</v>
      </c>
    </row>
    <row r="70" spans="1:12" s="359" customFormat="1" x14ac:dyDescent="0.25">
      <c r="A70" s="281"/>
      <c r="B70" s="295">
        <v>38</v>
      </c>
      <c r="C70" s="296" t="str">
        <f t="shared" si="5"/>
        <v/>
      </c>
      <c r="D70" s="395"/>
      <c r="E70" s="395"/>
      <c r="F70" s="297"/>
      <c r="G70" s="291"/>
      <c r="H70" s="291"/>
      <c r="I70" s="291"/>
      <c r="J70" s="318"/>
      <c r="K70" s="291"/>
      <c r="L70" s="293">
        <f t="shared" si="4"/>
        <v>0</v>
      </c>
    </row>
    <row r="71" spans="1:12" s="359" customFormat="1" x14ac:dyDescent="0.25">
      <c r="A71" s="281"/>
      <c r="B71" s="295">
        <v>39</v>
      </c>
      <c r="C71" s="296" t="str">
        <f t="shared" si="5"/>
        <v/>
      </c>
      <c r="D71" s="395"/>
      <c r="E71" s="395"/>
      <c r="F71" s="297"/>
      <c r="G71" s="291"/>
      <c r="H71" s="291"/>
      <c r="I71" s="291"/>
      <c r="J71" s="318"/>
      <c r="K71" s="291"/>
      <c r="L71" s="293">
        <f t="shared" si="4"/>
        <v>0</v>
      </c>
    </row>
    <row r="72" spans="1:12" s="359" customFormat="1" x14ac:dyDescent="0.25">
      <c r="A72" s="281"/>
      <c r="B72" s="295">
        <v>40</v>
      </c>
      <c r="C72" s="296" t="str">
        <f t="shared" si="5"/>
        <v/>
      </c>
      <c r="D72" s="395"/>
      <c r="E72" s="395"/>
      <c r="F72" s="297"/>
      <c r="G72" s="291"/>
      <c r="H72" s="291"/>
      <c r="I72" s="291"/>
      <c r="J72" s="318"/>
      <c r="K72" s="291"/>
      <c r="L72" s="293">
        <f t="shared" si="4"/>
        <v>0</v>
      </c>
    </row>
    <row r="73" spans="1:12" s="359" customFormat="1" x14ac:dyDescent="0.25">
      <c r="A73" s="281"/>
      <c r="B73" s="295">
        <v>41</v>
      </c>
      <c r="C73" s="296" t="str">
        <f t="shared" si="5"/>
        <v/>
      </c>
      <c r="D73" s="395"/>
      <c r="E73" s="395"/>
      <c r="F73" s="297"/>
      <c r="G73" s="291"/>
      <c r="H73" s="291"/>
      <c r="I73" s="291"/>
      <c r="J73" s="318"/>
      <c r="K73" s="291"/>
      <c r="L73" s="293">
        <f t="shared" si="4"/>
        <v>0</v>
      </c>
    </row>
    <row r="74" spans="1:12" s="359" customFormat="1" x14ac:dyDescent="0.25">
      <c r="A74" s="281"/>
      <c r="B74" s="295">
        <v>42</v>
      </c>
      <c r="C74" s="296" t="str">
        <f t="shared" si="5"/>
        <v/>
      </c>
      <c r="D74" s="395"/>
      <c r="E74" s="395"/>
      <c r="F74" s="297"/>
      <c r="G74" s="291"/>
      <c r="H74" s="291"/>
      <c r="I74" s="291"/>
      <c r="J74" s="318"/>
      <c r="K74" s="291"/>
      <c r="L74" s="293">
        <f t="shared" si="4"/>
        <v>0</v>
      </c>
    </row>
    <row r="75" spans="1:12" s="359" customFormat="1" x14ac:dyDescent="0.25">
      <c r="A75" s="281"/>
      <c r="B75" s="295">
        <v>43</v>
      </c>
      <c r="C75" s="296" t="str">
        <f t="shared" si="5"/>
        <v/>
      </c>
      <c r="D75" s="395"/>
      <c r="E75" s="395"/>
      <c r="F75" s="297"/>
      <c r="G75" s="291"/>
      <c r="H75" s="291"/>
      <c r="I75" s="291"/>
      <c r="J75" s="318"/>
      <c r="K75" s="291"/>
      <c r="L75" s="293">
        <f t="shared" si="4"/>
        <v>0</v>
      </c>
    </row>
    <row r="76" spans="1:12" s="359" customFormat="1" x14ac:dyDescent="0.25">
      <c r="A76" s="281"/>
      <c r="B76" s="295">
        <v>44</v>
      </c>
      <c r="C76" s="296" t="str">
        <f t="shared" si="5"/>
        <v/>
      </c>
      <c r="D76" s="395"/>
      <c r="E76" s="395"/>
      <c r="F76" s="297"/>
      <c r="G76" s="291"/>
      <c r="H76" s="291"/>
      <c r="I76" s="291"/>
      <c r="J76" s="318"/>
      <c r="K76" s="291"/>
      <c r="L76" s="293">
        <f t="shared" si="4"/>
        <v>0</v>
      </c>
    </row>
    <row r="77" spans="1:12" x14ac:dyDescent="0.25">
      <c r="A77" s="281"/>
      <c r="B77" s="295">
        <v>45</v>
      </c>
      <c r="C77" s="296" t="str">
        <f t="shared" si="5"/>
        <v/>
      </c>
      <c r="D77" s="395"/>
      <c r="E77" s="395"/>
      <c r="F77" s="297"/>
      <c r="G77" s="291"/>
      <c r="H77" s="291"/>
      <c r="I77" s="291"/>
      <c r="J77" s="318"/>
      <c r="K77" s="291"/>
      <c r="L77" s="293">
        <f>SUM(G77:K77)</f>
        <v>0</v>
      </c>
    </row>
    <row r="78" spans="1:12" x14ac:dyDescent="0.25">
      <c r="A78" s="281"/>
      <c r="B78" s="295">
        <v>46</v>
      </c>
      <c r="C78" s="296" t="str">
        <f t="shared" si="5"/>
        <v/>
      </c>
      <c r="D78" s="395"/>
      <c r="E78" s="395"/>
      <c r="F78" s="297"/>
      <c r="G78" s="291"/>
      <c r="H78" s="291"/>
      <c r="I78" s="291"/>
      <c r="J78" s="318"/>
      <c r="K78" s="291"/>
      <c r="L78" s="293">
        <f t="shared" si="4"/>
        <v>0</v>
      </c>
    </row>
    <row r="79" spans="1:12" x14ac:dyDescent="0.25">
      <c r="A79" s="281"/>
      <c r="B79" s="295">
        <v>47</v>
      </c>
      <c r="C79" s="296" t="str">
        <f t="shared" si="5"/>
        <v/>
      </c>
      <c r="D79" s="395"/>
      <c r="E79" s="395"/>
      <c r="F79" s="297"/>
      <c r="G79" s="291"/>
      <c r="H79" s="291"/>
      <c r="I79" s="291"/>
      <c r="J79" s="318"/>
      <c r="K79" s="291"/>
      <c r="L79" s="293">
        <f t="shared" si="4"/>
        <v>0</v>
      </c>
    </row>
    <row r="80" spans="1:12" x14ac:dyDescent="0.25">
      <c r="A80" s="281"/>
      <c r="B80" s="295">
        <v>48</v>
      </c>
      <c r="C80" s="296" t="str">
        <f t="shared" si="5"/>
        <v/>
      </c>
      <c r="D80" s="395"/>
      <c r="E80" s="395"/>
      <c r="F80" s="297"/>
      <c r="G80" s="291"/>
      <c r="H80" s="291"/>
      <c r="I80" s="291"/>
      <c r="J80" s="318"/>
      <c r="K80" s="291"/>
      <c r="L80" s="293">
        <f t="shared" si="4"/>
        <v>0</v>
      </c>
    </row>
    <row r="81" spans="1:12" x14ac:dyDescent="0.25">
      <c r="A81" s="281"/>
      <c r="B81" s="295">
        <v>49</v>
      </c>
      <c r="C81" s="296" t="str">
        <f t="shared" si="5"/>
        <v/>
      </c>
      <c r="D81" s="395"/>
      <c r="E81" s="395"/>
      <c r="F81" s="297"/>
      <c r="G81" s="291"/>
      <c r="H81" s="291"/>
      <c r="I81" s="291"/>
      <c r="J81" s="318"/>
      <c r="K81" s="291"/>
      <c r="L81" s="293">
        <f t="shared" si="4"/>
        <v>0</v>
      </c>
    </row>
    <row r="82" spans="1:12" x14ac:dyDescent="0.25">
      <c r="A82" s="281"/>
      <c r="B82" s="295">
        <v>50</v>
      </c>
      <c r="C82" s="296" t="str">
        <f t="shared" si="5"/>
        <v/>
      </c>
      <c r="D82" s="401"/>
      <c r="E82" s="401"/>
      <c r="F82" s="297"/>
      <c r="G82" s="291"/>
      <c r="H82" s="291"/>
      <c r="I82" s="291"/>
      <c r="J82" s="318"/>
      <c r="K82" s="291"/>
      <c r="L82" s="293">
        <f t="shared" si="4"/>
        <v>0</v>
      </c>
    </row>
    <row r="83" spans="1:12" x14ac:dyDescent="0.25">
      <c r="A83" s="281"/>
      <c r="B83" s="295">
        <v>51</v>
      </c>
      <c r="C83" s="296" t="str">
        <f t="shared" si="5"/>
        <v/>
      </c>
      <c r="D83" s="364"/>
      <c r="E83" s="364"/>
      <c r="F83" s="297"/>
      <c r="G83" s="291"/>
      <c r="H83" s="291"/>
      <c r="I83" s="291"/>
      <c r="J83" s="318"/>
      <c r="K83" s="291"/>
      <c r="L83" s="293">
        <f t="shared" si="4"/>
        <v>0</v>
      </c>
    </row>
    <row r="84" spans="1:12" x14ac:dyDescent="0.25">
      <c r="A84" s="281"/>
      <c r="B84" s="295">
        <v>52</v>
      </c>
      <c r="C84" s="296" t="str">
        <f t="shared" si="5"/>
        <v/>
      </c>
      <c r="D84" s="364"/>
      <c r="E84" s="364"/>
      <c r="F84" s="297"/>
      <c r="G84" s="291"/>
      <c r="H84" s="291"/>
      <c r="I84" s="291"/>
      <c r="J84" s="318"/>
      <c r="K84" s="291"/>
      <c r="L84" s="293">
        <f t="shared" si="4"/>
        <v>0</v>
      </c>
    </row>
    <row r="85" spans="1:12" x14ac:dyDescent="0.25">
      <c r="A85" s="281"/>
      <c r="B85" s="295">
        <v>53</v>
      </c>
      <c r="C85" s="296" t="str">
        <f t="shared" si="5"/>
        <v/>
      </c>
      <c r="D85" s="364"/>
      <c r="E85" s="364"/>
      <c r="F85" s="297"/>
      <c r="G85" s="291"/>
      <c r="H85" s="291"/>
      <c r="I85" s="291"/>
      <c r="J85" s="318"/>
      <c r="K85" s="291"/>
      <c r="L85" s="293">
        <f t="shared" si="4"/>
        <v>0</v>
      </c>
    </row>
    <row r="86" spans="1:12" x14ac:dyDescent="0.25">
      <c r="A86" s="281"/>
      <c r="B86" s="295">
        <v>54</v>
      </c>
      <c r="C86" s="296" t="str">
        <f t="shared" si="5"/>
        <v/>
      </c>
      <c r="D86" s="364"/>
      <c r="E86" s="364"/>
      <c r="F86" s="297"/>
      <c r="G86" s="291"/>
      <c r="H86" s="291"/>
      <c r="I86" s="291"/>
      <c r="J86" s="318"/>
      <c r="K86" s="291"/>
      <c r="L86" s="293">
        <f t="shared" si="4"/>
        <v>0</v>
      </c>
    </row>
    <row r="87" spans="1:12" x14ac:dyDescent="0.25">
      <c r="A87" s="281"/>
      <c r="B87" s="295">
        <v>55</v>
      </c>
      <c r="C87" s="296" t="str">
        <f t="shared" si="5"/>
        <v/>
      </c>
      <c r="D87" s="364"/>
      <c r="E87" s="364"/>
      <c r="F87" s="297"/>
      <c r="G87" s="291"/>
      <c r="H87" s="291"/>
      <c r="I87" s="291"/>
      <c r="J87" s="318"/>
      <c r="K87" s="291"/>
      <c r="L87" s="293">
        <f t="shared" si="4"/>
        <v>0</v>
      </c>
    </row>
    <row r="88" spans="1:12" x14ac:dyDescent="0.25">
      <c r="A88" s="281"/>
      <c r="B88" s="295">
        <v>56</v>
      </c>
      <c r="C88" s="296" t="str">
        <f t="shared" si="5"/>
        <v/>
      </c>
      <c r="D88" s="364"/>
      <c r="E88" s="364"/>
      <c r="F88" s="297"/>
      <c r="G88" s="291"/>
      <c r="H88" s="291"/>
      <c r="I88" s="291"/>
      <c r="J88" s="318"/>
      <c r="K88" s="291"/>
      <c r="L88" s="293">
        <f t="shared" si="4"/>
        <v>0</v>
      </c>
    </row>
    <row r="89" spans="1:12" x14ac:dyDescent="0.25">
      <c r="A89" s="281"/>
      <c r="B89" s="295">
        <v>57</v>
      </c>
      <c r="C89" s="296" t="str">
        <f t="shared" si="5"/>
        <v/>
      </c>
      <c r="D89" s="364"/>
      <c r="E89" s="364"/>
      <c r="F89" s="297"/>
      <c r="G89" s="291"/>
      <c r="H89" s="291"/>
      <c r="I89" s="291"/>
      <c r="J89" s="318"/>
      <c r="K89" s="291"/>
      <c r="L89" s="293">
        <f t="shared" si="4"/>
        <v>0</v>
      </c>
    </row>
    <row r="90" spans="1:12" x14ac:dyDescent="0.25">
      <c r="A90" s="281"/>
      <c r="B90" s="295">
        <v>58</v>
      </c>
      <c r="C90" s="296" t="str">
        <f t="shared" si="5"/>
        <v/>
      </c>
      <c r="D90" s="364"/>
      <c r="E90" s="364"/>
      <c r="F90" s="297"/>
      <c r="G90" s="291"/>
      <c r="H90" s="291"/>
      <c r="I90" s="291"/>
      <c r="J90" s="318"/>
      <c r="K90" s="291"/>
      <c r="L90" s="293">
        <f t="shared" si="4"/>
        <v>0</v>
      </c>
    </row>
    <row r="91" spans="1:12" x14ac:dyDescent="0.25">
      <c r="A91" s="281"/>
      <c r="B91" s="295">
        <v>59</v>
      </c>
      <c r="C91" s="296" t="str">
        <f t="shared" si="5"/>
        <v/>
      </c>
      <c r="D91" s="364"/>
      <c r="E91" s="364"/>
      <c r="F91" s="297"/>
      <c r="G91" s="291"/>
      <c r="H91" s="291"/>
      <c r="I91" s="291"/>
      <c r="J91" s="318"/>
      <c r="K91" s="291"/>
      <c r="L91" s="293">
        <f t="shared" si="4"/>
        <v>0</v>
      </c>
    </row>
    <row r="92" spans="1:12" x14ac:dyDescent="0.25">
      <c r="A92" s="281"/>
      <c r="B92" s="295">
        <v>60</v>
      </c>
      <c r="C92" s="296" t="str">
        <f t="shared" si="5"/>
        <v/>
      </c>
      <c r="D92" s="364"/>
      <c r="E92" s="364"/>
      <c r="F92" s="297"/>
      <c r="G92" s="291"/>
      <c r="H92" s="291"/>
      <c r="I92" s="291"/>
      <c r="J92" s="318"/>
      <c r="K92" s="291"/>
      <c r="L92" s="293">
        <f t="shared" si="4"/>
        <v>0</v>
      </c>
    </row>
    <row r="93" spans="1:12" x14ac:dyDescent="0.25">
      <c r="A93" s="281"/>
      <c r="B93" s="295">
        <v>61</v>
      </c>
      <c r="C93" s="296" t="str">
        <f t="shared" si="5"/>
        <v/>
      </c>
      <c r="D93" s="364"/>
      <c r="E93" s="364"/>
      <c r="F93" s="297"/>
      <c r="G93" s="291"/>
      <c r="H93" s="291"/>
      <c r="I93" s="291"/>
      <c r="J93" s="318"/>
      <c r="K93" s="291"/>
      <c r="L93" s="293">
        <f t="shared" si="4"/>
        <v>0</v>
      </c>
    </row>
    <row r="94" spans="1:12" x14ac:dyDescent="0.25">
      <c r="A94" s="281"/>
      <c r="B94" s="295">
        <v>62</v>
      </c>
      <c r="C94" s="296" t="str">
        <f t="shared" si="5"/>
        <v/>
      </c>
      <c r="D94" s="364"/>
      <c r="E94" s="364"/>
      <c r="F94" s="297"/>
      <c r="G94" s="291"/>
      <c r="H94" s="291"/>
      <c r="I94" s="291"/>
      <c r="J94" s="318"/>
      <c r="K94" s="291"/>
      <c r="L94" s="293">
        <f t="shared" si="4"/>
        <v>0</v>
      </c>
    </row>
    <row r="95" spans="1:12" x14ac:dyDescent="0.25">
      <c r="A95" s="281"/>
      <c r="B95" s="295">
        <v>63</v>
      </c>
      <c r="C95" s="296" t="str">
        <f t="shared" si="5"/>
        <v/>
      </c>
      <c r="D95" s="364"/>
      <c r="E95" s="364"/>
      <c r="F95" s="297"/>
      <c r="G95" s="291"/>
      <c r="H95" s="291"/>
      <c r="I95" s="291"/>
      <c r="J95" s="318"/>
      <c r="K95" s="291"/>
      <c r="L95" s="293">
        <f t="shared" si="4"/>
        <v>0</v>
      </c>
    </row>
    <row r="96" spans="1:12" x14ac:dyDescent="0.25">
      <c r="A96" s="281"/>
      <c r="B96" s="295">
        <v>64</v>
      </c>
      <c r="C96" s="296" t="str">
        <f t="shared" si="5"/>
        <v/>
      </c>
      <c r="D96" s="364"/>
      <c r="E96" s="364"/>
      <c r="F96" s="297"/>
      <c r="G96" s="291"/>
      <c r="H96" s="291"/>
      <c r="I96" s="291"/>
      <c r="J96" s="318"/>
      <c r="K96" s="291"/>
      <c r="L96" s="293">
        <f t="shared" si="4"/>
        <v>0</v>
      </c>
    </row>
    <row r="97" spans="1:12" x14ac:dyDescent="0.25">
      <c r="A97" s="281"/>
      <c r="B97" s="295">
        <v>65</v>
      </c>
      <c r="C97" s="296" t="str">
        <f t="shared" ref="C97:C132" si="6">IF(L97&lt;&gt;0,VLOOKUP($D$7,Info_County_Code,2,FALSE),"")</f>
        <v/>
      </c>
      <c r="D97" s="364"/>
      <c r="E97" s="364"/>
      <c r="F97" s="297"/>
      <c r="G97" s="291"/>
      <c r="H97" s="291"/>
      <c r="I97" s="291"/>
      <c r="J97" s="318"/>
      <c r="K97" s="291"/>
      <c r="L97" s="293">
        <f t="shared" si="4"/>
        <v>0</v>
      </c>
    </row>
    <row r="98" spans="1:12" x14ac:dyDescent="0.25">
      <c r="A98" s="281"/>
      <c r="B98" s="295">
        <v>66</v>
      </c>
      <c r="C98" s="296" t="str">
        <f t="shared" si="6"/>
        <v/>
      </c>
      <c r="D98" s="364"/>
      <c r="E98" s="364"/>
      <c r="F98" s="297"/>
      <c r="G98" s="291"/>
      <c r="H98" s="291"/>
      <c r="I98" s="291"/>
      <c r="J98" s="318"/>
      <c r="K98" s="291"/>
      <c r="L98" s="293">
        <f t="shared" ref="L98:L109" si="7">SUM(G98:K98)</f>
        <v>0</v>
      </c>
    </row>
    <row r="99" spans="1:12" x14ac:dyDescent="0.25">
      <c r="A99" s="281"/>
      <c r="B99" s="295">
        <v>67</v>
      </c>
      <c r="C99" s="296" t="str">
        <f t="shared" si="6"/>
        <v/>
      </c>
      <c r="D99" s="364"/>
      <c r="E99" s="364"/>
      <c r="F99" s="297"/>
      <c r="G99" s="291"/>
      <c r="H99" s="291"/>
      <c r="I99" s="291"/>
      <c r="J99" s="318"/>
      <c r="K99" s="291"/>
      <c r="L99" s="293">
        <f t="shared" si="7"/>
        <v>0</v>
      </c>
    </row>
    <row r="100" spans="1:12" x14ac:dyDescent="0.25">
      <c r="A100" s="281"/>
      <c r="B100" s="295">
        <v>68</v>
      </c>
      <c r="C100" s="296" t="str">
        <f t="shared" si="6"/>
        <v/>
      </c>
      <c r="D100" s="364"/>
      <c r="E100" s="364"/>
      <c r="F100" s="297"/>
      <c r="G100" s="291"/>
      <c r="H100" s="291"/>
      <c r="I100" s="291"/>
      <c r="J100" s="318"/>
      <c r="K100" s="291"/>
      <c r="L100" s="293">
        <f t="shared" si="7"/>
        <v>0</v>
      </c>
    </row>
    <row r="101" spans="1:12" x14ac:dyDescent="0.25">
      <c r="A101" s="281"/>
      <c r="B101" s="295">
        <v>69</v>
      </c>
      <c r="C101" s="296" t="str">
        <f t="shared" si="6"/>
        <v/>
      </c>
      <c r="D101" s="364"/>
      <c r="E101" s="364"/>
      <c r="F101" s="297"/>
      <c r="G101" s="291"/>
      <c r="H101" s="291"/>
      <c r="I101" s="291"/>
      <c r="J101" s="318"/>
      <c r="K101" s="291"/>
      <c r="L101" s="293">
        <f t="shared" si="7"/>
        <v>0</v>
      </c>
    </row>
    <row r="102" spans="1:12" x14ac:dyDescent="0.25">
      <c r="A102" s="281"/>
      <c r="B102" s="295">
        <v>70</v>
      </c>
      <c r="C102" s="296" t="str">
        <f t="shared" si="6"/>
        <v/>
      </c>
      <c r="D102" s="364"/>
      <c r="E102" s="364"/>
      <c r="F102" s="297"/>
      <c r="G102" s="291"/>
      <c r="H102" s="291"/>
      <c r="I102" s="291"/>
      <c r="J102" s="318"/>
      <c r="K102" s="291"/>
      <c r="L102" s="293">
        <f t="shared" si="7"/>
        <v>0</v>
      </c>
    </row>
    <row r="103" spans="1:12" x14ac:dyDescent="0.25">
      <c r="A103" s="281"/>
      <c r="B103" s="295">
        <v>71</v>
      </c>
      <c r="C103" s="296" t="str">
        <f t="shared" si="6"/>
        <v/>
      </c>
      <c r="D103" s="364"/>
      <c r="E103" s="364"/>
      <c r="F103" s="297"/>
      <c r="G103" s="291"/>
      <c r="H103" s="291"/>
      <c r="I103" s="291"/>
      <c r="J103" s="318"/>
      <c r="K103" s="291"/>
      <c r="L103" s="293">
        <f t="shared" si="7"/>
        <v>0</v>
      </c>
    </row>
    <row r="104" spans="1:12" x14ac:dyDescent="0.25">
      <c r="A104" s="281"/>
      <c r="B104" s="295">
        <v>72</v>
      </c>
      <c r="C104" s="296" t="str">
        <f t="shared" si="6"/>
        <v/>
      </c>
      <c r="D104" s="364"/>
      <c r="E104" s="364"/>
      <c r="F104" s="297"/>
      <c r="G104" s="291"/>
      <c r="H104" s="291"/>
      <c r="I104" s="291"/>
      <c r="J104" s="318"/>
      <c r="K104" s="291"/>
      <c r="L104" s="293">
        <f t="shared" si="7"/>
        <v>0</v>
      </c>
    </row>
    <row r="105" spans="1:12" x14ac:dyDescent="0.25">
      <c r="A105" s="281"/>
      <c r="B105" s="295">
        <v>73</v>
      </c>
      <c r="C105" s="296" t="str">
        <f t="shared" si="6"/>
        <v/>
      </c>
      <c r="D105" s="364"/>
      <c r="E105" s="364"/>
      <c r="F105" s="297"/>
      <c r="G105" s="291"/>
      <c r="H105" s="291"/>
      <c r="I105" s="291"/>
      <c r="J105" s="318"/>
      <c r="K105" s="291"/>
      <c r="L105" s="293">
        <f t="shared" si="7"/>
        <v>0</v>
      </c>
    </row>
    <row r="106" spans="1:12" x14ac:dyDescent="0.25">
      <c r="A106" s="281"/>
      <c r="B106" s="295">
        <v>74</v>
      </c>
      <c r="C106" s="296" t="str">
        <f t="shared" si="6"/>
        <v/>
      </c>
      <c r="D106" s="364"/>
      <c r="E106" s="364"/>
      <c r="F106" s="297"/>
      <c r="G106" s="291"/>
      <c r="H106" s="291"/>
      <c r="I106" s="291"/>
      <c r="J106" s="318"/>
      <c r="K106" s="291"/>
      <c r="L106" s="293">
        <f t="shared" si="7"/>
        <v>0</v>
      </c>
    </row>
    <row r="107" spans="1:12" x14ac:dyDescent="0.25">
      <c r="A107" s="281"/>
      <c r="B107" s="295">
        <v>75</v>
      </c>
      <c r="C107" s="296" t="str">
        <f t="shared" si="6"/>
        <v/>
      </c>
      <c r="D107" s="364"/>
      <c r="E107" s="364"/>
      <c r="F107" s="297"/>
      <c r="G107" s="291"/>
      <c r="H107" s="291"/>
      <c r="I107" s="291"/>
      <c r="J107" s="318"/>
      <c r="K107" s="291"/>
      <c r="L107" s="293">
        <f t="shared" si="7"/>
        <v>0</v>
      </c>
    </row>
    <row r="108" spans="1:12" x14ac:dyDescent="0.25">
      <c r="A108" s="281"/>
      <c r="B108" s="295">
        <v>76</v>
      </c>
      <c r="C108" s="296" t="str">
        <f t="shared" si="6"/>
        <v/>
      </c>
      <c r="D108" s="364"/>
      <c r="E108" s="364"/>
      <c r="F108" s="297"/>
      <c r="G108" s="291"/>
      <c r="H108" s="291"/>
      <c r="I108" s="291"/>
      <c r="J108" s="318"/>
      <c r="K108" s="291"/>
      <c r="L108" s="293">
        <f t="shared" si="7"/>
        <v>0</v>
      </c>
    </row>
    <row r="109" spans="1:12" x14ac:dyDescent="0.25">
      <c r="A109" s="281"/>
      <c r="B109" s="295">
        <v>77</v>
      </c>
      <c r="C109" s="296" t="str">
        <f t="shared" si="6"/>
        <v/>
      </c>
      <c r="D109" s="364"/>
      <c r="E109" s="364"/>
      <c r="F109" s="297"/>
      <c r="G109" s="291"/>
      <c r="H109" s="291"/>
      <c r="I109" s="291"/>
      <c r="J109" s="318"/>
      <c r="K109" s="291"/>
      <c r="L109" s="293">
        <f t="shared" si="7"/>
        <v>0</v>
      </c>
    </row>
    <row r="110" spans="1:12" s="359" customFormat="1" x14ac:dyDescent="0.25">
      <c r="A110" s="281"/>
      <c r="B110" s="295">
        <v>78</v>
      </c>
      <c r="C110" s="296" t="str">
        <f t="shared" si="6"/>
        <v/>
      </c>
      <c r="D110" s="364"/>
      <c r="E110" s="364"/>
      <c r="F110" s="297"/>
      <c r="G110" s="291"/>
      <c r="H110" s="291"/>
      <c r="I110" s="291"/>
      <c r="J110" s="318"/>
      <c r="K110" s="291"/>
      <c r="L110" s="293">
        <f>SUM(G110:K110)</f>
        <v>0</v>
      </c>
    </row>
    <row r="111" spans="1:12" s="359" customFormat="1" x14ac:dyDescent="0.25">
      <c r="A111" s="281"/>
      <c r="B111" s="295">
        <v>79</v>
      </c>
      <c r="C111" s="296" t="str">
        <f t="shared" si="6"/>
        <v/>
      </c>
      <c r="D111" s="364"/>
      <c r="E111" s="364"/>
      <c r="F111" s="297"/>
      <c r="G111" s="291"/>
      <c r="H111" s="291"/>
      <c r="I111" s="291"/>
      <c r="J111" s="318"/>
      <c r="K111" s="291"/>
      <c r="L111" s="293">
        <f t="shared" ref="L111:L119" si="8">SUM(G111:K111)</f>
        <v>0</v>
      </c>
    </row>
    <row r="112" spans="1:12" s="359" customFormat="1" x14ac:dyDescent="0.25">
      <c r="A112" s="281"/>
      <c r="B112" s="295">
        <v>80</v>
      </c>
      <c r="C112" s="296" t="str">
        <f t="shared" si="6"/>
        <v/>
      </c>
      <c r="D112" s="364"/>
      <c r="E112" s="364"/>
      <c r="F112" s="297"/>
      <c r="G112" s="291"/>
      <c r="H112" s="291"/>
      <c r="I112" s="291"/>
      <c r="J112" s="318"/>
      <c r="K112" s="291"/>
      <c r="L112" s="293">
        <f t="shared" si="8"/>
        <v>0</v>
      </c>
    </row>
    <row r="113" spans="1:12" s="359" customFormat="1" x14ac:dyDescent="0.25">
      <c r="A113" s="281"/>
      <c r="B113" s="295">
        <v>81</v>
      </c>
      <c r="C113" s="296" t="str">
        <f t="shared" si="6"/>
        <v/>
      </c>
      <c r="D113" s="364"/>
      <c r="E113" s="364"/>
      <c r="F113" s="297"/>
      <c r="G113" s="291"/>
      <c r="H113" s="291"/>
      <c r="I113" s="291"/>
      <c r="J113" s="318"/>
      <c r="K113" s="291"/>
      <c r="L113" s="293">
        <f t="shared" si="8"/>
        <v>0</v>
      </c>
    </row>
    <row r="114" spans="1:12" s="359" customFormat="1" x14ac:dyDescent="0.25">
      <c r="A114" s="281"/>
      <c r="B114" s="295">
        <v>82</v>
      </c>
      <c r="C114" s="296" t="str">
        <f t="shared" si="6"/>
        <v/>
      </c>
      <c r="D114" s="364"/>
      <c r="E114" s="364"/>
      <c r="F114" s="297"/>
      <c r="G114" s="291"/>
      <c r="H114" s="291"/>
      <c r="I114" s="291"/>
      <c r="J114" s="318"/>
      <c r="K114" s="291"/>
      <c r="L114" s="293">
        <f t="shared" si="8"/>
        <v>0</v>
      </c>
    </row>
    <row r="115" spans="1:12" s="359" customFormat="1" x14ac:dyDescent="0.25">
      <c r="A115" s="281"/>
      <c r="B115" s="295">
        <v>83</v>
      </c>
      <c r="C115" s="296" t="str">
        <f t="shared" si="6"/>
        <v/>
      </c>
      <c r="D115" s="364"/>
      <c r="E115" s="364"/>
      <c r="F115" s="297"/>
      <c r="G115" s="291"/>
      <c r="H115" s="291"/>
      <c r="I115" s="291"/>
      <c r="J115" s="318"/>
      <c r="K115" s="291"/>
      <c r="L115" s="293">
        <f t="shared" si="8"/>
        <v>0</v>
      </c>
    </row>
    <row r="116" spans="1:12" s="359" customFormat="1" x14ac:dyDescent="0.25">
      <c r="A116" s="281"/>
      <c r="B116" s="295">
        <v>84</v>
      </c>
      <c r="C116" s="296" t="str">
        <f t="shared" si="6"/>
        <v/>
      </c>
      <c r="D116" s="364"/>
      <c r="E116" s="364"/>
      <c r="F116" s="297"/>
      <c r="G116" s="291"/>
      <c r="H116" s="291"/>
      <c r="I116" s="291"/>
      <c r="J116" s="318"/>
      <c r="K116" s="291"/>
      <c r="L116" s="293">
        <f t="shared" si="8"/>
        <v>0</v>
      </c>
    </row>
    <row r="117" spans="1:12" s="359" customFormat="1" x14ac:dyDescent="0.25">
      <c r="A117" s="281"/>
      <c r="B117" s="295">
        <v>85</v>
      </c>
      <c r="C117" s="296" t="str">
        <f t="shared" si="6"/>
        <v/>
      </c>
      <c r="D117" s="364"/>
      <c r="E117" s="364"/>
      <c r="F117" s="297"/>
      <c r="G117" s="291"/>
      <c r="H117" s="291"/>
      <c r="I117" s="291"/>
      <c r="J117" s="318"/>
      <c r="K117" s="291"/>
      <c r="L117" s="293">
        <f t="shared" si="8"/>
        <v>0</v>
      </c>
    </row>
    <row r="118" spans="1:12" s="359" customFormat="1" x14ac:dyDescent="0.25">
      <c r="A118" s="281"/>
      <c r="B118" s="295">
        <v>86</v>
      </c>
      <c r="C118" s="296" t="str">
        <f t="shared" si="6"/>
        <v/>
      </c>
      <c r="D118" s="364"/>
      <c r="E118" s="364"/>
      <c r="F118" s="297"/>
      <c r="G118" s="291"/>
      <c r="H118" s="291"/>
      <c r="I118" s="291"/>
      <c r="J118" s="318"/>
      <c r="K118" s="291"/>
      <c r="L118" s="293">
        <f t="shared" si="8"/>
        <v>0</v>
      </c>
    </row>
    <row r="119" spans="1:12" s="359" customFormat="1" x14ac:dyDescent="0.25">
      <c r="A119" s="281"/>
      <c r="B119" s="295">
        <v>87</v>
      </c>
      <c r="C119" s="296" t="str">
        <f t="shared" si="6"/>
        <v/>
      </c>
      <c r="D119" s="364"/>
      <c r="E119" s="364"/>
      <c r="F119" s="297"/>
      <c r="G119" s="291"/>
      <c r="H119" s="291"/>
      <c r="I119" s="291"/>
      <c r="J119" s="318"/>
      <c r="K119" s="291"/>
      <c r="L119" s="293">
        <f t="shared" si="8"/>
        <v>0</v>
      </c>
    </row>
    <row r="120" spans="1:12" x14ac:dyDescent="0.25">
      <c r="A120" s="281"/>
      <c r="B120" s="295">
        <v>88</v>
      </c>
      <c r="C120" s="296" t="str">
        <f t="shared" si="6"/>
        <v/>
      </c>
      <c r="D120" s="364"/>
      <c r="E120" s="364"/>
      <c r="F120" s="297"/>
      <c r="G120" s="291"/>
      <c r="H120" s="291"/>
      <c r="I120" s="291"/>
      <c r="J120" s="318"/>
      <c r="K120" s="291"/>
      <c r="L120" s="293">
        <f>SUM(G120:K120)</f>
        <v>0</v>
      </c>
    </row>
    <row r="121" spans="1:12" x14ac:dyDescent="0.25">
      <c r="A121" s="281"/>
      <c r="B121" s="295">
        <v>89</v>
      </c>
      <c r="C121" s="296" t="str">
        <f t="shared" si="6"/>
        <v/>
      </c>
      <c r="D121" s="364"/>
      <c r="E121" s="364"/>
      <c r="F121" s="297"/>
      <c r="G121" s="291"/>
      <c r="H121" s="291"/>
      <c r="I121" s="291"/>
      <c r="J121" s="318"/>
      <c r="K121" s="291"/>
      <c r="L121" s="293">
        <f t="shared" ref="L121:L126" si="9">SUM(G121:K121)</f>
        <v>0</v>
      </c>
    </row>
    <row r="122" spans="1:12" x14ac:dyDescent="0.25">
      <c r="A122" s="281"/>
      <c r="B122" s="295">
        <v>90</v>
      </c>
      <c r="C122" s="296" t="str">
        <f t="shared" si="6"/>
        <v/>
      </c>
      <c r="D122" s="364"/>
      <c r="E122" s="364"/>
      <c r="F122" s="297"/>
      <c r="G122" s="291"/>
      <c r="H122" s="291"/>
      <c r="I122" s="291"/>
      <c r="J122" s="318"/>
      <c r="K122" s="291"/>
      <c r="L122" s="293">
        <f t="shared" si="9"/>
        <v>0</v>
      </c>
    </row>
    <row r="123" spans="1:12" x14ac:dyDescent="0.25">
      <c r="A123" s="281"/>
      <c r="B123" s="295">
        <v>91</v>
      </c>
      <c r="C123" s="296" t="str">
        <f t="shared" si="6"/>
        <v/>
      </c>
      <c r="D123" s="364"/>
      <c r="E123" s="364"/>
      <c r="F123" s="297"/>
      <c r="G123" s="291"/>
      <c r="H123" s="291"/>
      <c r="I123" s="291"/>
      <c r="J123" s="318"/>
      <c r="K123" s="291"/>
      <c r="L123" s="293">
        <f>SUM(G123:K123)</f>
        <v>0</v>
      </c>
    </row>
    <row r="124" spans="1:12" x14ac:dyDescent="0.25">
      <c r="A124" s="281"/>
      <c r="B124" s="295">
        <v>92</v>
      </c>
      <c r="C124" s="296" t="str">
        <f t="shared" si="6"/>
        <v/>
      </c>
      <c r="D124" s="364"/>
      <c r="E124" s="364"/>
      <c r="F124" s="297"/>
      <c r="G124" s="291"/>
      <c r="H124" s="291"/>
      <c r="I124" s="291"/>
      <c r="J124" s="318"/>
      <c r="K124" s="291"/>
      <c r="L124" s="293">
        <f t="shared" si="9"/>
        <v>0</v>
      </c>
    </row>
    <row r="125" spans="1:12" x14ac:dyDescent="0.25">
      <c r="A125" s="281"/>
      <c r="B125" s="295">
        <v>93</v>
      </c>
      <c r="C125" s="296" t="str">
        <f t="shared" si="6"/>
        <v/>
      </c>
      <c r="D125" s="364"/>
      <c r="E125" s="364"/>
      <c r="F125" s="297"/>
      <c r="G125" s="291"/>
      <c r="H125" s="291"/>
      <c r="I125" s="291"/>
      <c r="J125" s="318"/>
      <c r="K125" s="291"/>
      <c r="L125" s="293">
        <f t="shared" si="9"/>
        <v>0</v>
      </c>
    </row>
    <row r="126" spans="1:12" x14ac:dyDescent="0.25">
      <c r="A126" s="281"/>
      <c r="B126" s="295">
        <v>94</v>
      </c>
      <c r="C126" s="296" t="str">
        <f t="shared" si="6"/>
        <v/>
      </c>
      <c r="D126" s="364"/>
      <c r="E126" s="364"/>
      <c r="F126" s="297"/>
      <c r="G126" s="291"/>
      <c r="H126" s="291"/>
      <c r="I126" s="291"/>
      <c r="J126" s="318"/>
      <c r="K126" s="291"/>
      <c r="L126" s="293">
        <f t="shared" si="9"/>
        <v>0</v>
      </c>
    </row>
    <row r="127" spans="1:12" s="359" customFormat="1" x14ac:dyDescent="0.25">
      <c r="A127" s="281"/>
      <c r="B127" s="295">
        <v>95</v>
      </c>
      <c r="C127" s="296" t="str">
        <f t="shared" si="6"/>
        <v/>
      </c>
      <c r="D127" s="364"/>
      <c r="E127" s="364"/>
      <c r="F127" s="297"/>
      <c r="G127" s="291"/>
      <c r="H127" s="291"/>
      <c r="I127" s="291"/>
      <c r="J127" s="318"/>
      <c r="K127" s="291"/>
      <c r="L127" s="293">
        <f t="shared" ref="L127:L132" si="10">SUM(G127:K127)</f>
        <v>0</v>
      </c>
    </row>
    <row r="128" spans="1:12" s="359" customFormat="1" x14ac:dyDescent="0.25">
      <c r="A128" s="281"/>
      <c r="B128" s="295">
        <v>96</v>
      </c>
      <c r="C128" s="296" t="str">
        <f t="shared" si="6"/>
        <v/>
      </c>
      <c r="D128" s="364"/>
      <c r="E128" s="364"/>
      <c r="F128" s="297"/>
      <c r="G128" s="291"/>
      <c r="H128" s="291"/>
      <c r="I128" s="291"/>
      <c r="J128" s="318"/>
      <c r="K128" s="291"/>
      <c r="L128" s="293">
        <f t="shared" si="10"/>
        <v>0</v>
      </c>
    </row>
    <row r="129" spans="1:12" x14ac:dyDescent="0.25">
      <c r="A129" s="281"/>
      <c r="B129" s="295">
        <v>97</v>
      </c>
      <c r="C129" s="296" t="str">
        <f t="shared" si="6"/>
        <v/>
      </c>
      <c r="D129" s="364"/>
      <c r="E129" s="364"/>
      <c r="F129" s="297"/>
      <c r="G129" s="291"/>
      <c r="H129" s="291"/>
      <c r="I129" s="291"/>
      <c r="J129" s="318"/>
      <c r="K129" s="291"/>
      <c r="L129" s="293">
        <f t="shared" si="10"/>
        <v>0</v>
      </c>
    </row>
    <row r="130" spans="1:12" x14ac:dyDescent="0.25">
      <c r="A130" s="281"/>
      <c r="B130" s="295">
        <v>98</v>
      </c>
      <c r="C130" s="296" t="str">
        <f t="shared" si="6"/>
        <v/>
      </c>
      <c r="D130" s="364"/>
      <c r="E130" s="364"/>
      <c r="F130" s="297"/>
      <c r="G130" s="291"/>
      <c r="H130" s="291"/>
      <c r="I130" s="291"/>
      <c r="J130" s="318"/>
      <c r="K130" s="291"/>
      <c r="L130" s="293">
        <f t="shared" si="10"/>
        <v>0</v>
      </c>
    </row>
    <row r="131" spans="1:12" x14ac:dyDescent="0.25">
      <c r="A131" s="281"/>
      <c r="B131" s="295">
        <v>99</v>
      </c>
      <c r="C131" s="296" t="str">
        <f t="shared" si="6"/>
        <v/>
      </c>
      <c r="D131" s="364"/>
      <c r="E131" s="364"/>
      <c r="F131" s="297"/>
      <c r="G131" s="291"/>
      <c r="H131" s="291"/>
      <c r="I131" s="291"/>
      <c r="J131" s="318"/>
      <c r="K131" s="291"/>
      <c r="L131" s="293">
        <f t="shared" si="10"/>
        <v>0</v>
      </c>
    </row>
    <row r="132" spans="1:12" x14ac:dyDescent="0.25">
      <c r="A132" s="281"/>
      <c r="B132" s="295">
        <v>100</v>
      </c>
      <c r="C132" s="296" t="str">
        <f t="shared" si="6"/>
        <v/>
      </c>
      <c r="D132" s="402"/>
      <c r="E132" s="402"/>
      <c r="F132" s="298"/>
      <c r="G132" s="291"/>
      <c r="H132" s="291"/>
      <c r="I132" s="291"/>
      <c r="J132" s="349"/>
      <c r="K132" s="291"/>
      <c r="L132" s="293">
        <f t="shared" si="10"/>
        <v>0</v>
      </c>
    </row>
    <row r="133" spans="1:12" x14ac:dyDescent="0.25">
      <c r="A133" s="281"/>
      <c r="B133" s="281"/>
      <c r="C133" s="281"/>
      <c r="D133" s="281"/>
      <c r="E133" s="281"/>
      <c r="F133" s="281"/>
      <c r="G133" s="281"/>
      <c r="H133" s="281"/>
      <c r="I133" s="281"/>
      <c r="J133" s="281"/>
      <c r="K133" s="281"/>
      <c r="L133" s="281"/>
    </row>
    <row r="134" spans="1:12" x14ac:dyDescent="0.25"/>
    <row r="135" spans="1:12" x14ac:dyDescent="0.25"/>
    <row r="136" spans="1:12" x14ac:dyDescent="0.25"/>
    <row r="137" spans="1:12" x14ac:dyDescent="0.25"/>
    <row r="138" spans="1:12" x14ac:dyDescent="0.25"/>
    <row r="139" spans="1:12" x14ac:dyDescent="0.25"/>
    <row r="140" spans="1:12" x14ac:dyDescent="0.25"/>
  </sheetData>
  <sheetProtection algorithmName="SHA-512" hashValue="rATS1m97/PC4m3ltxK3QOi2E37XlxzbClb5nFiUStMbN31bt6+8F1UPuhQj5KMppVY/9ooTYlHhGAybriZ59Vg==" saltValue="7z92chMg4FQw9/NqapSBBQ==" spinCount="100000" sheet="1" objects="1" scenarios="1" formatColumns="0" formatRows="0"/>
  <mergeCells count="17">
    <mergeCell ref="C24:E24"/>
    <mergeCell ref="H31:K31"/>
    <mergeCell ref="D31:F31"/>
    <mergeCell ref="C25:E25"/>
    <mergeCell ref="G12:J12"/>
    <mergeCell ref="C20:E20"/>
    <mergeCell ref="C21:E21"/>
    <mergeCell ref="C22:E22"/>
    <mergeCell ref="C23:E23"/>
    <mergeCell ref="C19:E19"/>
    <mergeCell ref="C17:E17"/>
    <mergeCell ref="C18:E18"/>
    <mergeCell ref="B1:D1"/>
    <mergeCell ref="B7:C7"/>
    <mergeCell ref="C14:E14"/>
    <mergeCell ref="C15:E15"/>
    <mergeCell ref="C16:E16"/>
  </mergeCells>
  <dataValidations count="2">
    <dataValidation type="decimal" operator="greaterThanOrEqual" allowBlank="1" showInputMessage="1" showErrorMessage="1" errorTitle="Enter positive amount" error="Report CSS transfers as a number greater than or equal to zero. " sqref="F20:F22">
      <formula1>0</formula1>
    </dataValidation>
    <dataValidation type="list" allowBlank="1" showInputMessage="1" showErrorMessage="1" sqref="F33:F132">
      <formula1>CSS_Service_Category</formula1>
    </dataValidation>
  </dataValidations>
  <printOptions horizontalCentered="1"/>
  <pageMargins left="0.25" right="0.25" top="0.75" bottom="0.75" header="0.3" footer="0.3"/>
  <pageSetup scale="48" orientation="landscape" r:id="rId1"/>
  <headerFooter>
    <oddFooter>&amp;C&amp;"Arial,Regular"&amp;16Page &amp;P of &amp;N</oddFooter>
  </headerFooter>
  <rowBreaks count="1" manualBreakCount="1">
    <brk id="7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fitToPage="1"/>
  </sheetPr>
  <dimension ref="A1:AN150"/>
  <sheetViews>
    <sheetView showGridLines="0" topLeftCell="A7" zoomScale="50" zoomScaleNormal="50" zoomScaleSheetLayoutView="40" zoomScalePageLayoutView="80" workbookViewId="0">
      <selection activeCell="E46" sqref="E46"/>
    </sheetView>
  </sheetViews>
  <sheetFormatPr defaultColWidth="0" defaultRowHeight="15.75" zeroHeight="1" x14ac:dyDescent="0.25"/>
  <cols>
    <col min="1" max="1" width="2.7109375" style="108" customWidth="1"/>
    <col min="2" max="2" width="6.7109375" style="108" customWidth="1"/>
    <col min="3" max="3" width="15.28515625" style="135" customWidth="1"/>
    <col min="4" max="5" width="52" style="108" customWidth="1"/>
    <col min="6" max="7" width="26" style="108" bestFit="1" customWidth="1"/>
    <col min="8" max="8" width="20.7109375" style="108" bestFit="1" customWidth="1"/>
    <col min="9" max="9" width="20" style="108" bestFit="1" customWidth="1"/>
    <col min="10" max="10" width="30.85546875" style="108" customWidth="1"/>
    <col min="11" max="11" width="31.5703125" style="108" bestFit="1" customWidth="1"/>
    <col min="12" max="12" width="27.42578125" style="108" bestFit="1" customWidth="1"/>
    <col min="13" max="13" width="15.85546875" style="108" customWidth="1"/>
    <col min="14" max="14" width="17.28515625" style="108" customWidth="1"/>
    <col min="15" max="15" width="16.42578125" style="108" customWidth="1"/>
    <col min="16" max="16" width="15.140625" style="108" customWidth="1"/>
    <col min="17" max="17" width="18.85546875" style="108" bestFit="1" customWidth="1"/>
    <col min="18" max="18" width="15" style="414" customWidth="1"/>
    <col min="19" max="21" width="15" customWidth="1"/>
    <col min="22" max="24" width="15" hidden="1" customWidth="1"/>
    <col min="25" max="40" width="9.140625" hidden="1" customWidth="1"/>
    <col min="41" max="16384" width="9.140625" style="108" hidden="1"/>
  </cols>
  <sheetData>
    <row r="1" spans="2:40" x14ac:dyDescent="0.25">
      <c r="B1"/>
      <c r="C1" s="66"/>
      <c r="D1" s="66"/>
    </row>
    <row r="2" spans="2:40" s="321" customFormat="1" ht="18" x14ac:dyDescent="0.25">
      <c r="B2" s="393" t="str">
        <f>'1. Information'!B2</f>
        <v>Version 7/1/2018</v>
      </c>
      <c r="R2" s="415"/>
    </row>
    <row r="3" spans="2:40" ht="18" x14ac:dyDescent="0.25">
      <c r="B3" s="230" t="str">
        <f>'1. Information'!B3</f>
        <v>Annual Mental Health Services Act Revenue and Expenditure Report</v>
      </c>
      <c r="C3" s="67"/>
      <c r="D3" s="67"/>
      <c r="E3" s="67"/>
      <c r="F3" s="67"/>
      <c r="G3" s="67"/>
      <c r="H3" s="67"/>
      <c r="I3" s="67"/>
      <c r="J3" s="67"/>
      <c r="K3" s="67"/>
      <c r="L3" s="68"/>
      <c r="M3" s="1"/>
      <c r="N3" s="1"/>
      <c r="O3" s="1"/>
      <c r="P3" s="1"/>
      <c r="Q3" s="1"/>
    </row>
    <row r="4" spans="2:40" ht="18" x14ac:dyDescent="0.25">
      <c r="B4" s="230" t="str">
        <f>'1. Information'!B4</f>
        <v>Fiscal Year 2017-18</v>
      </c>
      <c r="C4" s="67"/>
      <c r="D4" s="67"/>
      <c r="E4" s="67"/>
      <c r="F4" s="67"/>
      <c r="G4" s="67"/>
      <c r="H4" s="67"/>
      <c r="I4" s="67"/>
      <c r="J4" s="67"/>
      <c r="K4" s="67"/>
      <c r="L4" s="68"/>
      <c r="M4" s="1"/>
      <c r="N4" s="1"/>
      <c r="O4" s="1"/>
      <c r="P4" s="1"/>
      <c r="Q4" s="1"/>
    </row>
    <row r="5" spans="2:40" ht="18" x14ac:dyDescent="0.25">
      <c r="B5" s="230" t="s">
        <v>0</v>
      </c>
      <c r="C5" s="67"/>
      <c r="D5" s="67"/>
      <c r="E5" s="67"/>
      <c r="F5" s="67"/>
      <c r="G5" s="67"/>
      <c r="H5" s="67"/>
      <c r="I5" s="67"/>
      <c r="J5" s="67"/>
      <c r="K5" s="67"/>
      <c r="L5" s="68"/>
      <c r="M5" s="1"/>
      <c r="N5" s="1"/>
      <c r="O5" s="1"/>
      <c r="P5" s="1"/>
      <c r="Q5" s="1"/>
    </row>
    <row r="6" spans="2:40" x14ac:dyDescent="0.25">
      <c r="B6" s="68"/>
      <c r="C6" s="68"/>
      <c r="D6" s="68"/>
      <c r="E6" s="68"/>
      <c r="F6" s="68"/>
      <c r="G6" s="68"/>
      <c r="H6" s="68"/>
      <c r="I6" s="68"/>
      <c r="J6" s="68"/>
      <c r="K6" s="68"/>
      <c r="L6" s="68"/>
      <c r="M6" s="1"/>
      <c r="N6" s="1"/>
      <c r="O6" s="1"/>
      <c r="P6" s="1"/>
      <c r="Q6" s="1"/>
    </row>
    <row r="7" spans="2:40" ht="15.75" customHeight="1" x14ac:dyDescent="0.25">
      <c r="B7" s="452" t="s">
        <v>1</v>
      </c>
      <c r="C7" s="453"/>
      <c r="D7" s="9" t="str">
        <f>IF(ISBLANK('1. Information'!D8),"",'1. Information'!D8)</f>
        <v>Trinity</v>
      </c>
      <c r="F7" s="94" t="s">
        <v>2</v>
      </c>
      <c r="G7" s="109">
        <f>IF(ISBLANK('1. Information'!D7),"",'1. Information'!D7)</f>
        <v>43496</v>
      </c>
      <c r="J7" s="110"/>
      <c r="K7" s="110"/>
      <c r="L7" s="110"/>
      <c r="M7" s="110"/>
      <c r="N7" s="110"/>
      <c r="O7" s="110"/>
      <c r="P7" s="110"/>
      <c r="Q7" s="110"/>
    </row>
    <row r="8" spans="2:40" x14ac:dyDescent="0.25">
      <c r="C8" s="6"/>
      <c r="D8" s="6"/>
      <c r="E8" s="6"/>
      <c r="F8" s="6"/>
      <c r="G8" s="3"/>
      <c r="H8" s="16"/>
      <c r="I8" s="6"/>
      <c r="J8" s="111"/>
      <c r="K8" s="110"/>
      <c r="L8"/>
      <c r="M8"/>
      <c r="N8"/>
      <c r="O8"/>
      <c r="P8"/>
      <c r="Q8"/>
    </row>
    <row r="9" spans="2:40" ht="18.75" thickBot="1" x14ac:dyDescent="0.3">
      <c r="B9" s="228" t="s">
        <v>260</v>
      </c>
      <c r="C9" s="112"/>
      <c r="D9" s="41"/>
      <c r="E9" s="41"/>
      <c r="F9" s="41"/>
      <c r="G9" s="55"/>
      <c r="H9" s="69"/>
      <c r="I9" s="41"/>
      <c r="J9" s="113"/>
      <c r="K9" s="114"/>
      <c r="L9"/>
      <c r="M9"/>
      <c r="N9"/>
      <c r="O9"/>
      <c r="P9"/>
      <c r="Q9"/>
    </row>
    <row r="10" spans="2:40" ht="16.5" thickTop="1" x14ac:dyDescent="0.25">
      <c r="C10" s="3"/>
      <c r="D10" s="6"/>
      <c r="E10" s="6"/>
      <c r="F10" s="6"/>
      <c r="G10" s="3"/>
      <c r="H10" s="16"/>
      <c r="I10" s="6"/>
      <c r="J10" s="111"/>
      <c r="K10" s="110"/>
      <c r="L10" s="110"/>
      <c r="M10" s="110"/>
      <c r="N10" s="110"/>
      <c r="O10"/>
      <c r="P10"/>
      <c r="Q10"/>
    </row>
    <row r="11" spans="2:40" x14ac:dyDescent="0.25">
      <c r="C11" s="3"/>
      <c r="D11" s="6"/>
      <c r="E11" s="6"/>
      <c r="F11" s="276" t="s">
        <v>27</v>
      </c>
      <c r="G11" s="288" t="s">
        <v>29</v>
      </c>
      <c r="H11" s="277" t="s">
        <v>32</v>
      </c>
      <c r="I11" s="277" t="s">
        <v>246</v>
      </c>
      <c r="J11" s="289" t="s">
        <v>247</v>
      </c>
      <c r="K11" s="277" t="s">
        <v>248</v>
      </c>
      <c r="L11"/>
      <c r="M11"/>
      <c r="N11"/>
      <c r="O11"/>
      <c r="P11"/>
      <c r="Q11"/>
      <c r="AL11" s="108"/>
      <c r="AM11" s="108"/>
      <c r="AN11" s="108"/>
    </row>
    <row r="12" spans="2:40" x14ac:dyDescent="0.25">
      <c r="C12" s="108"/>
      <c r="D12" s="6"/>
      <c r="E12" s="6"/>
      <c r="F12" s="341" t="s">
        <v>28</v>
      </c>
      <c r="G12" s="452" t="s">
        <v>30</v>
      </c>
      <c r="H12" s="450"/>
      <c r="I12" s="450"/>
      <c r="J12" s="453"/>
      <c r="K12" s="303"/>
      <c r="L12"/>
      <c r="M12"/>
      <c r="N12"/>
      <c r="O12"/>
      <c r="P12"/>
      <c r="Q12"/>
      <c r="AL12" s="108"/>
      <c r="AM12" s="108"/>
      <c r="AN12" s="108"/>
    </row>
    <row r="13" spans="2:40" ht="47.25" customHeight="1" x14ac:dyDescent="0.25">
      <c r="C13" s="461"/>
      <c r="D13" s="461"/>
      <c r="E13" s="461"/>
      <c r="F13" s="30" t="s">
        <v>300</v>
      </c>
      <c r="G13" s="27" t="s">
        <v>5</v>
      </c>
      <c r="H13" s="27" t="s">
        <v>6</v>
      </c>
      <c r="I13" s="27" t="s">
        <v>31</v>
      </c>
      <c r="J13" s="27" t="s">
        <v>15</v>
      </c>
      <c r="K13" s="301" t="s">
        <v>278</v>
      </c>
      <c r="L13"/>
      <c r="M13"/>
      <c r="N13"/>
      <c r="O13"/>
      <c r="P13"/>
      <c r="Q13"/>
      <c r="AL13" s="108"/>
      <c r="AM13" s="108"/>
      <c r="AN13" s="108"/>
    </row>
    <row r="14" spans="2:40" s="110" customFormat="1" x14ac:dyDescent="0.25">
      <c r="B14" s="256">
        <v>1</v>
      </c>
      <c r="C14" s="457" t="s">
        <v>3</v>
      </c>
      <c r="D14" s="457"/>
      <c r="E14" s="454"/>
      <c r="F14" s="291"/>
      <c r="G14" s="353"/>
      <c r="H14" s="353"/>
      <c r="I14" s="353"/>
      <c r="J14" s="353"/>
      <c r="K14" s="292">
        <f>SUM(F14:J14)</f>
        <v>0</v>
      </c>
      <c r="L14"/>
      <c r="M14"/>
      <c r="N14"/>
      <c r="O14"/>
      <c r="P14"/>
      <c r="Q14"/>
      <c r="R14" s="414"/>
      <c r="S14"/>
      <c r="T14"/>
      <c r="U14"/>
      <c r="V14"/>
      <c r="W14"/>
      <c r="X14"/>
      <c r="Y14"/>
      <c r="Z14"/>
      <c r="AA14"/>
      <c r="AB14"/>
      <c r="AC14"/>
      <c r="AD14"/>
      <c r="AE14"/>
      <c r="AF14"/>
      <c r="AG14"/>
      <c r="AH14"/>
      <c r="AI14"/>
      <c r="AJ14"/>
      <c r="AK14"/>
    </row>
    <row r="15" spans="2:40" s="110" customFormat="1" ht="15" customHeight="1" x14ac:dyDescent="0.25">
      <c r="B15" s="256">
        <v>2</v>
      </c>
      <c r="C15" s="457" t="s">
        <v>133</v>
      </c>
      <c r="D15" s="457"/>
      <c r="E15" s="454"/>
      <c r="F15" s="291"/>
      <c r="G15" s="353"/>
      <c r="H15" s="353"/>
      <c r="I15" s="353"/>
      <c r="J15" s="353"/>
      <c r="K15" s="292">
        <f t="shared" ref="K15:K20" si="0">SUM(F15:J15)</f>
        <v>0</v>
      </c>
      <c r="L15"/>
      <c r="M15"/>
      <c r="N15"/>
      <c r="O15"/>
      <c r="P15"/>
      <c r="Q15"/>
      <c r="R15" s="414"/>
      <c r="S15"/>
      <c r="T15"/>
      <c r="U15"/>
      <c r="V15"/>
      <c r="W15"/>
      <c r="X15"/>
      <c r="Y15"/>
      <c r="Z15"/>
      <c r="AA15"/>
      <c r="AB15"/>
      <c r="AC15"/>
      <c r="AD15"/>
      <c r="AE15"/>
      <c r="AF15"/>
      <c r="AG15"/>
      <c r="AH15"/>
      <c r="AI15"/>
      <c r="AJ15"/>
      <c r="AK15"/>
    </row>
    <row r="16" spans="2:40" s="110" customFormat="1" ht="15" customHeight="1" x14ac:dyDescent="0.25">
      <c r="B16" s="256">
        <v>3</v>
      </c>
      <c r="C16" s="462" t="s">
        <v>149</v>
      </c>
      <c r="D16" s="462"/>
      <c r="E16" s="463"/>
      <c r="F16" s="388"/>
      <c r="G16" s="387"/>
      <c r="H16" s="387"/>
      <c r="I16" s="387"/>
      <c r="J16" s="387"/>
      <c r="K16" s="292">
        <f t="shared" si="0"/>
        <v>0</v>
      </c>
      <c r="L16"/>
      <c r="M16"/>
      <c r="N16"/>
      <c r="O16"/>
      <c r="P16"/>
      <c r="Q16"/>
      <c r="R16" s="414"/>
      <c r="S16"/>
      <c r="T16"/>
      <c r="U16"/>
      <c r="V16"/>
      <c r="W16"/>
      <c r="X16"/>
      <c r="Y16"/>
      <c r="Z16"/>
      <c r="AA16"/>
      <c r="AB16"/>
      <c r="AC16"/>
      <c r="AD16"/>
      <c r="AE16"/>
      <c r="AF16"/>
      <c r="AG16"/>
      <c r="AH16"/>
      <c r="AI16"/>
      <c r="AJ16"/>
      <c r="AK16"/>
    </row>
    <row r="17" spans="2:40" s="110" customFormat="1" ht="15" customHeight="1" x14ac:dyDescent="0.25">
      <c r="B17" s="256">
        <v>4</v>
      </c>
      <c r="C17" s="457" t="s">
        <v>228</v>
      </c>
      <c r="D17" s="457"/>
      <c r="E17" s="454"/>
      <c r="F17" s="291">
        <v>463</v>
      </c>
      <c r="G17" s="387"/>
      <c r="H17" s="387"/>
      <c r="I17" s="387"/>
      <c r="J17" s="387"/>
      <c r="K17" s="292">
        <f t="shared" si="0"/>
        <v>463</v>
      </c>
      <c r="L17"/>
      <c r="M17"/>
      <c r="N17"/>
      <c r="O17"/>
      <c r="P17"/>
      <c r="Q17"/>
      <c r="R17" s="414"/>
      <c r="S17"/>
      <c r="T17"/>
      <c r="U17"/>
      <c r="V17"/>
      <c r="W17"/>
      <c r="X17"/>
      <c r="Y17"/>
      <c r="Z17"/>
      <c r="AA17"/>
      <c r="AB17"/>
      <c r="AC17"/>
      <c r="AD17"/>
      <c r="AE17"/>
      <c r="AF17"/>
      <c r="AG17"/>
      <c r="AH17"/>
      <c r="AI17"/>
      <c r="AJ17"/>
      <c r="AK17"/>
    </row>
    <row r="18" spans="2:40" s="110" customFormat="1" ht="15" customHeight="1" x14ac:dyDescent="0.25">
      <c r="B18" s="256">
        <v>5</v>
      </c>
      <c r="C18" s="457" t="s">
        <v>215</v>
      </c>
      <c r="D18" s="457"/>
      <c r="E18" s="454"/>
      <c r="F18" s="389"/>
      <c r="G18" s="403"/>
      <c r="H18" s="403"/>
      <c r="I18" s="403"/>
      <c r="J18" s="403"/>
      <c r="K18" s="292">
        <f t="shared" si="0"/>
        <v>0</v>
      </c>
      <c r="L18"/>
      <c r="M18"/>
      <c r="N18"/>
      <c r="O18"/>
      <c r="P18"/>
      <c r="Q18"/>
      <c r="R18" s="414"/>
      <c r="S18"/>
      <c r="T18"/>
      <c r="U18"/>
      <c r="V18"/>
      <c r="W18"/>
      <c r="X18"/>
      <c r="Y18"/>
      <c r="Z18"/>
      <c r="AA18"/>
      <c r="AB18"/>
      <c r="AC18"/>
      <c r="AD18"/>
      <c r="AE18"/>
      <c r="AF18"/>
      <c r="AG18"/>
      <c r="AH18"/>
      <c r="AI18"/>
      <c r="AJ18"/>
      <c r="AK18"/>
    </row>
    <row r="19" spans="2:40" s="110" customFormat="1" ht="15" customHeight="1" x14ac:dyDescent="0.25">
      <c r="B19" s="256">
        <v>6</v>
      </c>
      <c r="C19" s="457" t="s">
        <v>217</v>
      </c>
      <c r="D19" s="457"/>
      <c r="E19" s="454"/>
      <c r="F19" s="291"/>
      <c r="G19" s="403"/>
      <c r="H19" s="403"/>
      <c r="I19" s="403"/>
      <c r="J19" s="403"/>
      <c r="K19" s="292">
        <f t="shared" si="0"/>
        <v>0</v>
      </c>
      <c r="L19"/>
      <c r="M19"/>
      <c r="N19"/>
      <c r="O19"/>
      <c r="P19"/>
      <c r="Q19"/>
      <c r="R19" s="414"/>
      <c r="S19"/>
      <c r="T19"/>
      <c r="U19"/>
      <c r="V19"/>
      <c r="W19"/>
      <c r="X19"/>
      <c r="Y19"/>
      <c r="Z19"/>
      <c r="AA19"/>
      <c r="AB19"/>
      <c r="AC19"/>
      <c r="AD19"/>
      <c r="AE19"/>
      <c r="AF19"/>
      <c r="AG19"/>
      <c r="AH19"/>
      <c r="AI19"/>
      <c r="AJ19"/>
      <c r="AK19"/>
    </row>
    <row r="20" spans="2:40" s="110" customFormat="1" ht="15" customHeight="1" x14ac:dyDescent="0.25">
      <c r="B20" s="256">
        <v>7</v>
      </c>
      <c r="C20" s="443" t="s">
        <v>150</v>
      </c>
      <c r="D20" s="443"/>
      <c r="E20" s="443"/>
      <c r="F20" s="315">
        <f>SUMIF($G$36:$G$135,"Combined Summary",L$36:L$135) + SUMIF($F$36:$F$135,"Standalone",L$36:L$135)</f>
        <v>318110</v>
      </c>
      <c r="G20" s="119">
        <f>SUMIF($G$36:$G$135,"Combined Summary",M$36:M$135) + SUMIF($F$36:$F$135,"Standalone",M$36:M$135)</f>
        <v>0</v>
      </c>
      <c r="H20" s="119">
        <f>SUMIF($G$36:$G$135,"Combined Summary",N$36:N$135) + SUMIF($F$36:$F$135,"Standalone",N$36:N$135)</f>
        <v>0</v>
      </c>
      <c r="I20" s="119">
        <f>SUMIF($G$36:$G$135,"Combined Summary",O$36:O$135) + SUMIF($F$36:$F$135,"Standalone",O$36:O$135)</f>
        <v>0</v>
      </c>
      <c r="J20" s="119">
        <f>SUMIF($G$36:$G$135,"Combined Summary",P$36:P$135) + SUMIF($F$36:$F$135,"Standalone",P$36:P$135)</f>
        <v>0</v>
      </c>
      <c r="K20" s="293">
        <f t="shared" si="0"/>
        <v>318110</v>
      </c>
      <c r="L20"/>
      <c r="M20"/>
      <c r="N20"/>
      <c r="O20"/>
      <c r="P20"/>
      <c r="Q20"/>
      <c r="R20" s="414"/>
      <c r="S20"/>
      <c r="T20"/>
      <c r="U20"/>
      <c r="V20"/>
      <c r="W20"/>
      <c r="X20"/>
      <c r="Y20"/>
      <c r="Z20"/>
      <c r="AA20"/>
      <c r="AB20"/>
      <c r="AC20"/>
      <c r="AD20"/>
      <c r="AE20"/>
      <c r="AF20"/>
      <c r="AG20"/>
      <c r="AH20"/>
      <c r="AI20"/>
      <c r="AJ20"/>
      <c r="AK20"/>
    </row>
    <row r="21" spans="2:40" s="110" customFormat="1" ht="30.95" customHeight="1" x14ac:dyDescent="0.25">
      <c r="B21" s="123">
        <v>8</v>
      </c>
      <c r="C21" s="467" t="s">
        <v>229</v>
      </c>
      <c r="D21" s="467"/>
      <c r="E21" s="467"/>
      <c r="F21" s="8">
        <f t="shared" ref="F21:K21" si="1">SUM(F14:F16,F19:F20)</f>
        <v>318110</v>
      </c>
      <c r="G21" s="8">
        <f t="shared" si="1"/>
        <v>0</v>
      </c>
      <c r="H21" s="8">
        <f t="shared" si="1"/>
        <v>0</v>
      </c>
      <c r="I21" s="8">
        <f t="shared" si="1"/>
        <v>0</v>
      </c>
      <c r="J21" s="8">
        <f t="shared" si="1"/>
        <v>0</v>
      </c>
      <c r="K21" s="8">
        <f t="shared" si="1"/>
        <v>318110</v>
      </c>
      <c r="L21"/>
      <c r="M21"/>
      <c r="N21"/>
      <c r="O21"/>
      <c r="P21"/>
      <c r="Q21"/>
      <c r="R21" s="414"/>
      <c r="S21"/>
      <c r="T21"/>
      <c r="U21"/>
      <c r="V21"/>
      <c r="W21"/>
      <c r="X21"/>
      <c r="Y21"/>
      <c r="Z21"/>
      <c r="AA21"/>
      <c r="AB21"/>
      <c r="AC21"/>
      <c r="AD21"/>
      <c r="AE21"/>
      <c r="AF21"/>
      <c r="AG21"/>
      <c r="AH21"/>
      <c r="AI21"/>
      <c r="AJ21"/>
      <c r="AK21"/>
    </row>
    <row r="22" spans="2:40" x14ac:dyDescent="0.25">
      <c r="C22" s="108"/>
      <c r="D22" s="3"/>
      <c r="E22" s="3"/>
      <c r="F22" s="3"/>
      <c r="G22" s="70"/>
      <c r="H22" s="3"/>
      <c r="I22" s="110"/>
      <c r="J22" s="110"/>
      <c r="K22" s="110"/>
      <c r="L22" s="110"/>
      <c r="M22" s="110"/>
      <c r="N22" s="110"/>
      <c r="O22"/>
      <c r="P22"/>
      <c r="Q22"/>
    </row>
    <row r="23" spans="2:40" ht="18.75" thickBot="1" x14ac:dyDescent="0.3">
      <c r="B23" s="228" t="s">
        <v>261</v>
      </c>
      <c r="C23" s="55"/>
      <c r="D23" s="55"/>
      <c r="E23" s="55"/>
      <c r="F23" s="71"/>
      <c r="G23" s="55"/>
      <c r="H23"/>
      <c r="I23"/>
      <c r="J23"/>
      <c r="K23"/>
      <c r="L23"/>
      <c r="M23"/>
      <c r="N23"/>
      <c r="O23"/>
      <c r="P23"/>
      <c r="Q23"/>
    </row>
    <row r="24" spans="2:40" ht="16.5" thickTop="1" x14ac:dyDescent="0.25">
      <c r="C24" s="3"/>
      <c r="D24" s="3"/>
      <c r="E24" s="3"/>
      <c r="F24" s="3"/>
      <c r="G24" s="70"/>
      <c r="H24" s="3"/>
      <c r="I24" s="110"/>
      <c r="J24" s="110"/>
      <c r="K24" s="110"/>
      <c r="L24" s="110"/>
      <c r="M24" s="110"/>
      <c r="N24" s="110"/>
      <c r="O24"/>
      <c r="P24"/>
      <c r="Q24"/>
    </row>
    <row r="25" spans="2:40" x14ac:dyDescent="0.25">
      <c r="C25" s="3"/>
      <c r="D25" s="3"/>
      <c r="E25" s="3"/>
      <c r="F25" s="24" t="s">
        <v>27</v>
      </c>
      <c r="G25" s="72" t="s">
        <v>29</v>
      </c>
      <c r="H25" s="3"/>
      <c r="I25" s="110"/>
      <c r="J25" s="110"/>
      <c r="K25" s="110"/>
      <c r="L25" s="110"/>
      <c r="M25" s="110"/>
      <c r="N25" s="110"/>
      <c r="O25"/>
      <c r="P25"/>
      <c r="Q25"/>
    </row>
    <row r="26" spans="2:40" ht="15" customHeight="1" x14ac:dyDescent="0.25">
      <c r="B26" s="99"/>
      <c r="C26" s="99"/>
      <c r="D26" s="99"/>
      <c r="E26" s="99"/>
      <c r="F26" s="466" t="s">
        <v>234</v>
      </c>
      <c r="G26" s="464" t="s">
        <v>233</v>
      </c>
      <c r="H26" s="110"/>
      <c r="I26" s="110"/>
      <c r="J26" s="110"/>
      <c r="K26" s="110"/>
      <c r="L26" s="110"/>
      <c r="M26" s="110"/>
      <c r="N26" s="110"/>
      <c r="O26" s="110"/>
      <c r="P26" s="110"/>
      <c r="Q26" s="110"/>
    </row>
    <row r="27" spans="2:40" ht="15" customHeight="1" x14ac:dyDescent="0.25">
      <c r="B27" s="99"/>
      <c r="C27" s="99"/>
      <c r="D27" s="99"/>
      <c r="E27" s="99"/>
      <c r="F27" s="466"/>
      <c r="G27" s="464"/>
      <c r="H27" s="110"/>
      <c r="I27" s="110"/>
      <c r="J27" s="110"/>
      <c r="K27" s="110"/>
      <c r="L27" s="110"/>
      <c r="M27" s="110"/>
      <c r="N27" s="110"/>
      <c r="O27" s="110"/>
      <c r="P27" s="110"/>
      <c r="Q27" s="110"/>
    </row>
    <row r="28" spans="2:40" x14ac:dyDescent="0.25">
      <c r="B28" s="99"/>
      <c r="C28" s="99"/>
      <c r="D28" s="99"/>
      <c r="E28" s="99"/>
      <c r="F28" s="466"/>
      <c r="G28" s="465"/>
      <c r="H28" s="110"/>
      <c r="I28" s="110"/>
      <c r="J28" s="110"/>
      <c r="K28" s="110"/>
      <c r="L28" s="110"/>
      <c r="M28" s="110"/>
      <c r="N28" s="110"/>
      <c r="O28" s="110"/>
      <c r="P28" s="110"/>
      <c r="Q28" s="110"/>
    </row>
    <row r="29" spans="2:40" ht="51.75" customHeight="1" x14ac:dyDescent="0.25">
      <c r="B29" s="130">
        <v>1</v>
      </c>
      <c r="C29" s="458" t="s">
        <v>245</v>
      </c>
      <c r="D29" s="459"/>
      <c r="E29" s="460"/>
      <c r="F29" s="10">
        <f>IF(F21=0,"",((SUMPRODUCT($K$36:$K$135,$L$36:$L$135)+(F19*G29))/$F$21))</f>
        <v>0.91328533840495429</v>
      </c>
      <c r="G29" s="79">
        <v>0</v>
      </c>
      <c r="H29" s="110"/>
      <c r="I29" s="110"/>
      <c r="J29" s="110"/>
      <c r="K29" s="110"/>
      <c r="L29" s="110"/>
      <c r="M29" s="110"/>
      <c r="N29" s="110"/>
      <c r="O29" s="110"/>
      <c r="P29" s="110"/>
      <c r="Q29" s="110"/>
    </row>
    <row r="30" spans="2:40" s="99" customFormat="1" x14ac:dyDescent="0.25">
      <c r="R30" s="414"/>
      <c r="S30"/>
      <c r="T30"/>
      <c r="U30"/>
      <c r="V30"/>
      <c r="W30"/>
      <c r="X30"/>
      <c r="Y30"/>
      <c r="Z30"/>
      <c r="AA30"/>
      <c r="AB30"/>
      <c r="AC30"/>
      <c r="AD30"/>
      <c r="AE30"/>
      <c r="AF30"/>
      <c r="AG30"/>
      <c r="AH30"/>
      <c r="AI30"/>
      <c r="AJ30"/>
      <c r="AK30"/>
      <c r="AL30"/>
      <c r="AM30"/>
      <c r="AN30"/>
    </row>
    <row r="31" spans="2:40" ht="18.75" thickBot="1" x14ac:dyDescent="0.3">
      <c r="B31" s="228" t="s">
        <v>262</v>
      </c>
      <c r="C31" s="73"/>
      <c r="D31" s="73"/>
      <c r="E31" s="73"/>
      <c r="F31" s="74"/>
      <c r="G31" s="55"/>
      <c r="H31" s="114"/>
      <c r="I31" s="114"/>
      <c r="J31" s="114"/>
      <c r="K31" s="114"/>
      <c r="L31" s="114"/>
      <c r="M31" s="114"/>
      <c r="N31" s="114"/>
      <c r="O31" s="114"/>
      <c r="P31" s="114"/>
      <c r="Q31" s="114"/>
    </row>
    <row r="32" spans="2:40" ht="16.5" thickTop="1" x14ac:dyDescent="0.25">
      <c r="C32" s="3"/>
      <c r="D32" s="4"/>
      <c r="E32" s="4"/>
      <c r="F32" s="4"/>
      <c r="G32" s="75"/>
      <c r="H32" s="3"/>
      <c r="I32" s="110"/>
      <c r="J32" s="110"/>
      <c r="K32" s="110"/>
      <c r="L32" s="110"/>
      <c r="M32" s="110"/>
      <c r="N32" s="110"/>
      <c r="O32" s="110"/>
      <c r="P32" s="110"/>
      <c r="Q32" s="110"/>
    </row>
    <row r="33" spans="2:40" x14ac:dyDescent="0.25">
      <c r="C33" s="25" t="s">
        <v>27</v>
      </c>
      <c r="D33" s="25" t="s">
        <v>29</v>
      </c>
      <c r="E33" s="25" t="s">
        <v>32</v>
      </c>
      <c r="F33" s="72" t="s">
        <v>246</v>
      </c>
      <c r="G33" s="24" t="s">
        <v>247</v>
      </c>
      <c r="H33" s="123" t="s">
        <v>248</v>
      </c>
      <c r="I33" s="123" t="s">
        <v>257</v>
      </c>
      <c r="J33" s="123" t="s">
        <v>249</v>
      </c>
      <c r="K33" s="123" t="s">
        <v>250</v>
      </c>
      <c r="L33" s="256" t="s">
        <v>251</v>
      </c>
      <c r="M33" s="257" t="s">
        <v>252</v>
      </c>
      <c r="N33" s="256" t="s">
        <v>253</v>
      </c>
      <c r="O33" s="256" t="s">
        <v>254</v>
      </c>
      <c r="P33" s="354" t="s">
        <v>255</v>
      </c>
      <c r="Q33" s="256" t="s">
        <v>256</v>
      </c>
      <c r="AM33" s="108"/>
      <c r="AN33" s="108"/>
    </row>
    <row r="34" spans="2:40" x14ac:dyDescent="0.25">
      <c r="C34" s="323"/>
      <c r="D34" s="450" t="s">
        <v>165</v>
      </c>
      <c r="E34" s="450"/>
      <c r="F34" s="450"/>
      <c r="G34" s="450"/>
      <c r="H34" s="450"/>
      <c r="I34" s="450"/>
      <c r="J34" s="450"/>
      <c r="K34" s="450"/>
      <c r="L34" s="340" t="s">
        <v>28</v>
      </c>
      <c r="M34" s="452" t="s">
        <v>30</v>
      </c>
      <c r="N34" s="450"/>
      <c r="O34" s="450"/>
      <c r="P34" s="453"/>
      <c r="Q34" s="308"/>
      <c r="AL34" s="108"/>
      <c r="AM34" s="108"/>
      <c r="AN34" s="108"/>
    </row>
    <row r="35" spans="2:40" s="131" customFormat="1" ht="133.5" customHeight="1" x14ac:dyDescent="0.25">
      <c r="B35" s="130" t="s">
        <v>134</v>
      </c>
      <c r="C35" s="76" t="s">
        <v>11</v>
      </c>
      <c r="D35" s="77" t="s">
        <v>10</v>
      </c>
      <c r="E35" s="31" t="s">
        <v>4</v>
      </c>
      <c r="F35" s="31" t="s">
        <v>141</v>
      </c>
      <c r="G35" s="31" t="s">
        <v>104</v>
      </c>
      <c r="H35" s="31" t="s">
        <v>196</v>
      </c>
      <c r="I35" s="31" t="s">
        <v>142</v>
      </c>
      <c r="J35" s="31" t="s">
        <v>231</v>
      </c>
      <c r="K35" s="56" t="s">
        <v>232</v>
      </c>
      <c r="L35" s="30" t="s">
        <v>300</v>
      </c>
      <c r="M35" s="49" t="s">
        <v>5</v>
      </c>
      <c r="N35" s="31" t="s">
        <v>6</v>
      </c>
      <c r="O35" s="31" t="s">
        <v>31</v>
      </c>
      <c r="P35" s="31" t="s">
        <v>15</v>
      </c>
      <c r="Q35" s="306" t="s">
        <v>278</v>
      </c>
      <c r="R35" s="408" t="s">
        <v>313</v>
      </c>
      <c r="S35" s="406" t="s">
        <v>313</v>
      </c>
      <c r="T35"/>
      <c r="U35"/>
      <c r="V35"/>
      <c r="W35"/>
      <c r="X35"/>
      <c r="Y35"/>
      <c r="Z35"/>
      <c r="AA35"/>
      <c r="AB35"/>
      <c r="AC35"/>
      <c r="AD35"/>
      <c r="AE35"/>
      <c r="AF35"/>
      <c r="AG35"/>
      <c r="AH35"/>
      <c r="AI35"/>
      <c r="AJ35"/>
      <c r="AK35"/>
    </row>
    <row r="36" spans="2:40" x14ac:dyDescent="0.25">
      <c r="B36" s="101">
        <v>1</v>
      </c>
      <c r="C36" s="132">
        <f t="shared" ref="C36:C67" si="2">IF(AND(NOT(COUNTA(D36:J36)),(NOT(COUNTA(L36:P36)))),"",VLOOKUP($D$7,Info_County_Code,2,FALSE))</f>
        <v>53</v>
      </c>
      <c r="D36" s="337" t="s">
        <v>366</v>
      </c>
      <c r="E36" s="432" t="s">
        <v>365</v>
      </c>
      <c r="F36" s="416" t="s">
        <v>144</v>
      </c>
      <c r="G36" s="417" t="s">
        <v>230</v>
      </c>
      <c r="H36" s="416" t="s">
        <v>330</v>
      </c>
      <c r="I36" s="421">
        <v>1</v>
      </c>
      <c r="J36" s="421">
        <v>1</v>
      </c>
      <c r="K36" s="350">
        <f>IF(OR(G36="Combined Summary",F36="Standalone"),(SUMPRODUCT(--(D$36:D$135=D36),I$36:I$135,J$36:J$135)),"")</f>
        <v>1</v>
      </c>
      <c r="L36" s="291">
        <v>38225</v>
      </c>
      <c r="M36" s="352"/>
      <c r="N36" s="116"/>
      <c r="O36" s="116"/>
      <c r="P36" s="116"/>
      <c r="Q36" s="351">
        <f>SUM(L36:P36)</f>
        <v>38225</v>
      </c>
      <c r="R36" s="409">
        <f>IF(OR(G36="Combined Summary",F36="Standalone"),(SUMIF(D$36:D$135,D36,I$36:I$135)),"")</f>
        <v>1</v>
      </c>
      <c r="S36" s="407" t="str">
        <f>IF(AND(F36="Standalone",NOT(R36=1)),"ERROR",IF(AND(G36="Combined Summary",NOT(R36=1)),"ERROR",""))</f>
        <v/>
      </c>
      <c r="AL36" s="108"/>
      <c r="AM36" s="108"/>
      <c r="AN36" s="108"/>
    </row>
    <row r="37" spans="2:40" x14ac:dyDescent="0.25">
      <c r="B37" s="363">
        <v>2</v>
      </c>
      <c r="C37" s="132">
        <f t="shared" si="2"/>
        <v>53</v>
      </c>
      <c r="D37" s="337" t="s">
        <v>367</v>
      </c>
      <c r="E37" s="432" t="s">
        <v>365</v>
      </c>
      <c r="F37" s="416" t="s">
        <v>143</v>
      </c>
      <c r="G37" s="417" t="s">
        <v>136</v>
      </c>
      <c r="H37" s="416" t="s">
        <v>331</v>
      </c>
      <c r="I37" s="421">
        <v>1</v>
      </c>
      <c r="J37" s="421">
        <v>1</v>
      </c>
      <c r="K37" s="350">
        <f t="shared" ref="K37:K100" si="3">IF(OR(G37="Combined Summary",F37="Standalone"),(SUMPRODUCT(--(D$36:D$135=D37),I$36:I$135,J$36:J$135)),"")</f>
        <v>1</v>
      </c>
      <c r="L37" s="291">
        <v>23000</v>
      </c>
      <c r="M37" s="352"/>
      <c r="N37" s="116"/>
      <c r="O37" s="116"/>
      <c r="P37" s="116"/>
      <c r="Q37" s="351">
        <f t="shared" ref="Q37:Q100" si="4">SUM(L37:P37)</f>
        <v>23000</v>
      </c>
      <c r="R37" s="409">
        <f t="shared" ref="R37:R100" si="5">IF(OR(G37="Combined Summary",F37="Standalone"),(SUMIF(D$36:D$135,D37,I$36:I$135)),"")</f>
        <v>1</v>
      </c>
      <c r="S37" s="407" t="str">
        <f t="shared" ref="S37:S100" si="6">IF(AND(F37="Standalone",NOT(R37=1)),"ERROR",IF(AND(G37="Combined Summary",NOT(R37=1)),"ERROR",""))</f>
        <v/>
      </c>
      <c r="T37" s="359"/>
      <c r="U37" s="359"/>
      <c r="V37" s="359"/>
      <c r="W37" s="359"/>
      <c r="X37" s="359"/>
      <c r="Y37" s="359"/>
      <c r="Z37" s="359"/>
      <c r="AA37" s="359"/>
      <c r="AB37" s="359"/>
      <c r="AC37" s="359"/>
      <c r="AD37" s="359"/>
      <c r="AE37" s="359"/>
      <c r="AF37" s="359"/>
      <c r="AG37" s="359"/>
      <c r="AH37" s="359"/>
      <c r="AI37" s="359"/>
      <c r="AJ37" s="359"/>
      <c r="AK37" s="359"/>
      <c r="AL37" s="108"/>
      <c r="AM37" s="108"/>
      <c r="AN37" s="108"/>
    </row>
    <row r="38" spans="2:40" x14ac:dyDescent="0.25">
      <c r="B38" s="363">
        <v>3</v>
      </c>
      <c r="C38" s="132">
        <f t="shared" si="2"/>
        <v>53</v>
      </c>
      <c r="D38" s="337" t="s">
        <v>368</v>
      </c>
      <c r="E38" s="432" t="s">
        <v>365</v>
      </c>
      <c r="F38" s="416" t="s">
        <v>144</v>
      </c>
      <c r="G38" s="417" t="s">
        <v>230</v>
      </c>
      <c r="H38" s="416" t="s">
        <v>332</v>
      </c>
      <c r="I38" s="421">
        <v>1</v>
      </c>
      <c r="J38" s="421">
        <v>1</v>
      </c>
      <c r="K38" s="350">
        <f t="shared" si="3"/>
        <v>1</v>
      </c>
      <c r="L38" s="291">
        <v>128869</v>
      </c>
      <c r="M38" s="352"/>
      <c r="N38" s="116"/>
      <c r="O38" s="116"/>
      <c r="P38" s="116"/>
      <c r="Q38" s="351">
        <f t="shared" si="4"/>
        <v>128869</v>
      </c>
      <c r="R38" s="409">
        <f t="shared" si="5"/>
        <v>1</v>
      </c>
      <c r="S38" s="407" t="str">
        <f t="shared" si="6"/>
        <v/>
      </c>
      <c r="T38" s="359"/>
      <c r="U38" s="359"/>
      <c r="V38" s="359"/>
      <c r="W38" s="359"/>
      <c r="X38" s="359"/>
      <c r="Y38" s="359"/>
      <c r="Z38" s="359"/>
      <c r="AA38" s="359"/>
      <c r="AB38" s="359"/>
      <c r="AC38" s="359"/>
      <c r="AD38" s="359"/>
      <c r="AE38" s="359"/>
      <c r="AF38" s="359"/>
      <c r="AG38" s="359"/>
      <c r="AH38" s="359"/>
      <c r="AI38" s="359"/>
      <c r="AJ38" s="359"/>
      <c r="AK38" s="359"/>
      <c r="AL38" s="108"/>
      <c r="AM38" s="108"/>
      <c r="AN38" s="108"/>
    </row>
    <row r="39" spans="2:40" x14ac:dyDescent="0.25">
      <c r="B39" s="363">
        <v>4</v>
      </c>
      <c r="C39" s="132">
        <f t="shared" si="2"/>
        <v>53</v>
      </c>
      <c r="D39" s="337" t="s">
        <v>369</v>
      </c>
      <c r="E39" s="432" t="s">
        <v>365</v>
      </c>
      <c r="F39" s="416" t="s">
        <v>143</v>
      </c>
      <c r="G39" s="417" t="s">
        <v>136</v>
      </c>
      <c r="H39" s="416" t="s">
        <v>333</v>
      </c>
      <c r="I39" s="421">
        <v>1</v>
      </c>
      <c r="J39" s="421">
        <v>1</v>
      </c>
      <c r="K39" s="350">
        <f t="shared" si="3"/>
        <v>1</v>
      </c>
      <c r="L39" s="291">
        <v>92326</v>
      </c>
      <c r="M39" s="352"/>
      <c r="N39" s="116"/>
      <c r="O39" s="116"/>
      <c r="P39" s="116"/>
      <c r="Q39" s="351">
        <f t="shared" si="4"/>
        <v>92326</v>
      </c>
      <c r="R39" s="409">
        <f t="shared" si="5"/>
        <v>1</v>
      </c>
      <c r="S39" s="407" t="str">
        <f t="shared" si="6"/>
        <v/>
      </c>
      <c r="T39" s="359"/>
      <c r="U39" s="359"/>
      <c r="V39" s="359"/>
      <c r="W39" s="359"/>
      <c r="X39" s="359"/>
      <c r="Y39" s="359"/>
      <c r="Z39" s="359"/>
      <c r="AA39" s="359"/>
      <c r="AB39" s="359"/>
      <c r="AC39" s="359"/>
      <c r="AD39" s="359"/>
      <c r="AE39" s="359"/>
      <c r="AF39" s="359"/>
      <c r="AG39" s="359"/>
      <c r="AH39" s="359"/>
      <c r="AI39" s="359"/>
      <c r="AJ39" s="359"/>
      <c r="AK39" s="359"/>
      <c r="AL39" s="108"/>
      <c r="AM39" s="108"/>
      <c r="AN39" s="108"/>
    </row>
    <row r="40" spans="2:40" x14ac:dyDescent="0.25">
      <c r="B40" s="363">
        <v>5</v>
      </c>
      <c r="C40" s="132">
        <f t="shared" si="2"/>
        <v>53</v>
      </c>
      <c r="D40" s="337" t="s">
        <v>362</v>
      </c>
      <c r="E40" s="432" t="s">
        <v>365</v>
      </c>
      <c r="F40" s="416" t="s">
        <v>144</v>
      </c>
      <c r="G40" s="416" t="s">
        <v>230</v>
      </c>
      <c r="H40" s="416" t="s">
        <v>334</v>
      </c>
      <c r="I40" s="421">
        <v>1</v>
      </c>
      <c r="J40" s="421">
        <v>0.2271</v>
      </c>
      <c r="K40" s="350">
        <f t="shared" si="3"/>
        <v>0.2271</v>
      </c>
      <c r="L40" s="291">
        <f>28684+2196+4810</f>
        <v>35690</v>
      </c>
      <c r="M40" s="352"/>
      <c r="N40" s="116"/>
      <c r="O40" s="116"/>
      <c r="P40" s="116"/>
      <c r="Q40" s="351">
        <f t="shared" si="4"/>
        <v>35690</v>
      </c>
      <c r="R40" s="409">
        <f t="shared" si="5"/>
        <v>1</v>
      </c>
      <c r="S40" s="407" t="str">
        <f t="shared" si="6"/>
        <v/>
      </c>
      <c r="T40" s="359"/>
      <c r="U40" s="359"/>
      <c r="V40" s="359"/>
      <c r="W40" s="359"/>
      <c r="X40" s="359"/>
      <c r="Y40" s="359"/>
      <c r="Z40" s="359"/>
      <c r="AA40" s="359"/>
      <c r="AB40" s="359"/>
      <c r="AC40" s="359"/>
      <c r="AD40" s="359"/>
      <c r="AE40" s="359"/>
      <c r="AF40" s="359"/>
      <c r="AG40" s="359"/>
      <c r="AH40" s="359"/>
      <c r="AI40" s="359"/>
      <c r="AJ40" s="359"/>
      <c r="AK40" s="359"/>
      <c r="AL40" s="108"/>
      <c r="AM40" s="108"/>
      <c r="AN40" s="108"/>
    </row>
    <row r="41" spans="2:40" x14ac:dyDescent="0.25">
      <c r="B41" s="363">
        <v>6</v>
      </c>
      <c r="C41" s="132" t="str">
        <f t="shared" si="2"/>
        <v/>
      </c>
      <c r="D41" s="337"/>
      <c r="E41" s="432"/>
      <c r="F41" s="416"/>
      <c r="G41" s="416"/>
      <c r="H41" s="416"/>
      <c r="I41" s="421"/>
      <c r="J41" s="421"/>
      <c r="K41" s="350" t="str">
        <f t="shared" si="3"/>
        <v/>
      </c>
      <c r="L41" s="291"/>
      <c r="M41" s="352"/>
      <c r="N41" s="116"/>
      <c r="O41" s="116"/>
      <c r="P41" s="116"/>
      <c r="Q41" s="351">
        <f t="shared" si="4"/>
        <v>0</v>
      </c>
      <c r="R41" s="409" t="str">
        <f t="shared" si="5"/>
        <v/>
      </c>
      <c r="S41" s="407" t="str">
        <f t="shared" si="6"/>
        <v/>
      </c>
      <c r="T41" s="359"/>
      <c r="U41" s="359"/>
      <c r="V41" s="359"/>
      <c r="W41" s="359"/>
      <c r="X41" s="359"/>
      <c r="Y41" s="359"/>
      <c r="Z41" s="359"/>
      <c r="AA41" s="359"/>
      <c r="AB41" s="359"/>
      <c r="AC41" s="359"/>
      <c r="AD41" s="359"/>
      <c r="AE41" s="359"/>
      <c r="AF41" s="359"/>
      <c r="AG41" s="359"/>
      <c r="AH41" s="359"/>
      <c r="AI41" s="359"/>
      <c r="AJ41" s="359"/>
      <c r="AK41" s="359"/>
      <c r="AL41" s="108"/>
      <c r="AM41" s="108"/>
      <c r="AN41" s="108"/>
    </row>
    <row r="42" spans="2:40" x14ac:dyDescent="0.25">
      <c r="B42" s="363">
        <v>7</v>
      </c>
      <c r="C42" s="132" t="str">
        <f t="shared" si="2"/>
        <v/>
      </c>
      <c r="D42" s="395"/>
      <c r="E42" s="395"/>
      <c r="F42" s="125"/>
      <c r="G42" s="107"/>
      <c r="H42" s="125"/>
      <c r="I42" s="134"/>
      <c r="J42" s="134"/>
      <c r="K42" s="350" t="str">
        <f t="shared" si="3"/>
        <v/>
      </c>
      <c r="L42" s="291"/>
      <c r="M42" s="352"/>
      <c r="N42" s="116"/>
      <c r="O42" s="116"/>
      <c r="P42" s="116"/>
      <c r="Q42" s="351">
        <f t="shared" si="4"/>
        <v>0</v>
      </c>
      <c r="R42" s="409" t="str">
        <f t="shared" si="5"/>
        <v/>
      </c>
      <c r="S42" s="407" t="str">
        <f t="shared" si="6"/>
        <v/>
      </c>
      <c r="T42" s="359"/>
      <c r="U42" s="359"/>
      <c r="V42" s="359"/>
      <c r="W42" s="359"/>
      <c r="X42" s="359"/>
      <c r="Y42" s="359"/>
      <c r="Z42" s="359"/>
      <c r="AA42" s="359"/>
      <c r="AB42" s="359"/>
      <c r="AC42" s="359"/>
      <c r="AD42" s="359"/>
      <c r="AE42" s="359"/>
      <c r="AF42" s="359"/>
      <c r="AG42" s="359"/>
      <c r="AH42" s="359"/>
      <c r="AI42" s="359"/>
      <c r="AJ42" s="359"/>
      <c r="AK42" s="359"/>
      <c r="AL42" s="108"/>
      <c r="AM42" s="108"/>
      <c r="AN42" s="108"/>
    </row>
    <row r="43" spans="2:40" x14ac:dyDescent="0.25">
      <c r="B43" s="363">
        <v>8</v>
      </c>
      <c r="C43" s="132" t="str">
        <f t="shared" si="2"/>
        <v/>
      </c>
      <c r="D43" s="337"/>
      <c r="E43" s="395"/>
      <c r="F43" s="125"/>
      <c r="G43" s="107"/>
      <c r="H43" s="125"/>
      <c r="I43" s="134"/>
      <c r="J43" s="134"/>
      <c r="K43" s="350" t="str">
        <f t="shared" si="3"/>
        <v/>
      </c>
      <c r="L43" s="291"/>
      <c r="M43" s="352"/>
      <c r="N43" s="116"/>
      <c r="O43" s="116"/>
      <c r="P43" s="116"/>
      <c r="Q43" s="351">
        <f t="shared" si="4"/>
        <v>0</v>
      </c>
      <c r="R43" s="409" t="str">
        <f t="shared" si="5"/>
        <v/>
      </c>
      <c r="S43" s="407" t="str">
        <f t="shared" si="6"/>
        <v/>
      </c>
      <c r="T43" s="359"/>
      <c r="U43" s="359"/>
      <c r="V43" s="359"/>
      <c r="W43" s="359"/>
      <c r="X43" s="359"/>
      <c r="Y43" s="359"/>
      <c r="Z43" s="359"/>
      <c r="AA43" s="359"/>
      <c r="AB43" s="359"/>
      <c r="AC43" s="359"/>
      <c r="AD43" s="359"/>
      <c r="AE43" s="359"/>
      <c r="AF43" s="359"/>
      <c r="AG43" s="359"/>
      <c r="AH43" s="359"/>
      <c r="AI43" s="359"/>
      <c r="AJ43" s="359"/>
      <c r="AK43" s="359"/>
      <c r="AL43" s="108"/>
      <c r="AM43" s="108"/>
      <c r="AN43" s="108"/>
    </row>
    <row r="44" spans="2:40" x14ac:dyDescent="0.25">
      <c r="B44" s="363">
        <v>9</v>
      </c>
      <c r="C44" s="132" t="str">
        <f t="shared" si="2"/>
        <v/>
      </c>
      <c r="D44" s="395"/>
      <c r="E44" s="395"/>
      <c r="F44" s="125"/>
      <c r="G44" s="107"/>
      <c r="H44" s="125"/>
      <c r="I44" s="134"/>
      <c r="J44" s="134"/>
      <c r="K44" s="350" t="str">
        <f t="shared" si="3"/>
        <v/>
      </c>
      <c r="L44" s="291"/>
      <c r="M44" s="352"/>
      <c r="N44" s="116"/>
      <c r="O44" s="116"/>
      <c r="P44" s="116"/>
      <c r="Q44" s="351">
        <f t="shared" si="4"/>
        <v>0</v>
      </c>
      <c r="R44" s="409" t="str">
        <f t="shared" si="5"/>
        <v/>
      </c>
      <c r="S44" s="407" t="str">
        <f t="shared" si="6"/>
        <v/>
      </c>
      <c r="T44" s="359"/>
      <c r="U44" s="359"/>
      <c r="V44" s="359"/>
      <c r="W44" s="359"/>
      <c r="X44" s="359"/>
      <c r="Y44" s="359"/>
      <c r="Z44" s="359"/>
      <c r="AA44" s="359"/>
      <c r="AB44" s="359"/>
      <c r="AC44" s="359"/>
      <c r="AD44" s="359"/>
      <c r="AE44" s="359"/>
      <c r="AF44" s="359"/>
      <c r="AG44" s="359"/>
      <c r="AH44" s="359"/>
      <c r="AI44" s="359"/>
      <c r="AJ44" s="359"/>
      <c r="AK44" s="359"/>
      <c r="AL44" s="108"/>
      <c r="AM44" s="108"/>
      <c r="AN44" s="108"/>
    </row>
    <row r="45" spans="2:40" x14ac:dyDescent="0.25">
      <c r="B45" s="363">
        <v>10</v>
      </c>
      <c r="C45" s="132" t="str">
        <f t="shared" si="2"/>
        <v/>
      </c>
      <c r="D45" s="395"/>
      <c r="E45" s="395"/>
      <c r="F45" s="125"/>
      <c r="G45" s="107"/>
      <c r="H45" s="125"/>
      <c r="I45" s="134"/>
      <c r="J45" s="134"/>
      <c r="K45" s="350" t="str">
        <f t="shared" si="3"/>
        <v/>
      </c>
      <c r="L45" s="291"/>
      <c r="M45" s="352"/>
      <c r="N45" s="116"/>
      <c r="O45" s="116"/>
      <c r="P45" s="116"/>
      <c r="Q45" s="351">
        <f t="shared" si="4"/>
        <v>0</v>
      </c>
      <c r="R45" s="409" t="str">
        <f t="shared" si="5"/>
        <v/>
      </c>
      <c r="S45" s="407" t="str">
        <f t="shared" si="6"/>
        <v/>
      </c>
      <c r="T45" s="359"/>
      <c r="U45" s="359"/>
      <c r="V45" s="359"/>
      <c r="W45" s="359"/>
      <c r="X45" s="359"/>
      <c r="Y45" s="359"/>
      <c r="Z45" s="359"/>
      <c r="AA45" s="359"/>
      <c r="AB45" s="359"/>
      <c r="AC45" s="359"/>
      <c r="AD45" s="359"/>
      <c r="AE45" s="359"/>
      <c r="AF45" s="359"/>
      <c r="AG45" s="359"/>
      <c r="AH45" s="359"/>
      <c r="AI45" s="359"/>
      <c r="AJ45" s="359"/>
      <c r="AK45" s="359"/>
      <c r="AL45" s="108"/>
      <c r="AM45" s="108"/>
      <c r="AN45" s="108"/>
    </row>
    <row r="46" spans="2:40" x14ac:dyDescent="0.25">
      <c r="B46" s="363">
        <v>11</v>
      </c>
      <c r="C46" s="132" t="str">
        <f t="shared" si="2"/>
        <v/>
      </c>
      <c r="D46" s="395"/>
      <c r="E46" s="395"/>
      <c r="F46" s="125"/>
      <c r="G46" s="107"/>
      <c r="H46" s="125"/>
      <c r="I46" s="134"/>
      <c r="J46" s="134"/>
      <c r="K46" s="350" t="str">
        <f t="shared" si="3"/>
        <v/>
      </c>
      <c r="L46" s="291"/>
      <c r="M46" s="352"/>
      <c r="N46" s="116"/>
      <c r="O46" s="116"/>
      <c r="P46" s="116"/>
      <c r="Q46" s="351">
        <f t="shared" si="4"/>
        <v>0</v>
      </c>
      <c r="R46" s="409" t="str">
        <f t="shared" si="5"/>
        <v/>
      </c>
      <c r="S46" s="407" t="str">
        <f t="shared" si="6"/>
        <v/>
      </c>
      <c r="T46" s="359"/>
      <c r="U46" s="359"/>
      <c r="V46" s="359"/>
      <c r="W46" s="359"/>
      <c r="X46" s="359"/>
      <c r="Y46" s="359"/>
      <c r="Z46" s="359"/>
      <c r="AA46" s="359"/>
      <c r="AB46" s="359"/>
      <c r="AC46" s="359"/>
      <c r="AD46" s="359"/>
      <c r="AE46" s="359"/>
      <c r="AF46" s="359"/>
      <c r="AG46" s="359"/>
      <c r="AH46" s="359"/>
      <c r="AI46" s="359"/>
      <c r="AJ46" s="359"/>
      <c r="AK46" s="359"/>
      <c r="AL46" s="108"/>
      <c r="AM46" s="108"/>
      <c r="AN46" s="108"/>
    </row>
    <row r="47" spans="2:40" x14ac:dyDescent="0.25">
      <c r="B47" s="363">
        <v>12</v>
      </c>
      <c r="C47" s="132" t="str">
        <f t="shared" si="2"/>
        <v/>
      </c>
      <c r="D47" s="395"/>
      <c r="E47" s="395"/>
      <c r="F47" s="125"/>
      <c r="G47" s="107"/>
      <c r="H47" s="125"/>
      <c r="I47" s="134"/>
      <c r="J47" s="134"/>
      <c r="K47" s="350" t="str">
        <f t="shared" si="3"/>
        <v/>
      </c>
      <c r="L47" s="291"/>
      <c r="M47" s="352"/>
      <c r="N47" s="116"/>
      <c r="O47" s="116"/>
      <c r="P47" s="116"/>
      <c r="Q47" s="351">
        <f t="shared" si="4"/>
        <v>0</v>
      </c>
      <c r="R47" s="409" t="str">
        <f t="shared" si="5"/>
        <v/>
      </c>
      <c r="S47" s="407" t="str">
        <f t="shared" si="6"/>
        <v/>
      </c>
      <c r="T47" s="359"/>
      <c r="U47" s="359"/>
      <c r="V47" s="359"/>
      <c r="W47" s="359"/>
      <c r="X47" s="359"/>
      <c r="Y47" s="359"/>
      <c r="Z47" s="359"/>
      <c r="AA47" s="359"/>
      <c r="AB47" s="359"/>
      <c r="AC47" s="359"/>
      <c r="AD47" s="359"/>
      <c r="AE47" s="359"/>
      <c r="AF47" s="359"/>
      <c r="AG47" s="359"/>
      <c r="AH47" s="359"/>
      <c r="AI47" s="359"/>
      <c r="AJ47" s="359"/>
      <c r="AK47" s="359"/>
      <c r="AL47" s="108"/>
      <c r="AM47" s="108"/>
      <c r="AN47" s="108"/>
    </row>
    <row r="48" spans="2:40" x14ac:dyDescent="0.25">
      <c r="B48" s="363">
        <v>13</v>
      </c>
      <c r="C48" s="132" t="str">
        <f t="shared" si="2"/>
        <v/>
      </c>
      <c r="D48" s="395"/>
      <c r="E48" s="395"/>
      <c r="F48" s="125"/>
      <c r="G48" s="107"/>
      <c r="H48" s="125"/>
      <c r="I48" s="134"/>
      <c r="J48" s="134"/>
      <c r="K48" s="350" t="str">
        <f t="shared" si="3"/>
        <v/>
      </c>
      <c r="L48" s="291"/>
      <c r="M48" s="352"/>
      <c r="N48" s="116"/>
      <c r="O48" s="116"/>
      <c r="P48" s="116"/>
      <c r="Q48" s="351">
        <f t="shared" si="4"/>
        <v>0</v>
      </c>
      <c r="R48" s="409" t="str">
        <f t="shared" si="5"/>
        <v/>
      </c>
      <c r="S48" s="407" t="str">
        <f t="shared" si="6"/>
        <v/>
      </c>
      <c r="T48" s="359"/>
      <c r="U48" s="359"/>
      <c r="V48" s="359"/>
      <c r="W48" s="359"/>
      <c r="X48" s="359"/>
      <c r="Y48" s="359"/>
      <c r="Z48" s="359"/>
      <c r="AA48" s="359"/>
      <c r="AB48" s="359"/>
      <c r="AC48" s="359"/>
      <c r="AD48" s="359"/>
      <c r="AE48" s="359"/>
      <c r="AF48" s="359"/>
      <c r="AG48" s="359"/>
      <c r="AH48" s="359"/>
      <c r="AI48" s="359"/>
      <c r="AJ48" s="359"/>
      <c r="AK48" s="359"/>
      <c r="AL48" s="108"/>
      <c r="AM48" s="108"/>
      <c r="AN48" s="108"/>
    </row>
    <row r="49" spans="2:40" x14ac:dyDescent="0.25">
      <c r="B49" s="363">
        <v>14</v>
      </c>
      <c r="C49" s="132" t="str">
        <f t="shared" si="2"/>
        <v/>
      </c>
      <c r="D49" s="395"/>
      <c r="E49" s="395"/>
      <c r="F49" s="125"/>
      <c r="G49" s="107"/>
      <c r="H49" s="125"/>
      <c r="I49" s="134"/>
      <c r="J49" s="134"/>
      <c r="K49" s="350" t="str">
        <f t="shared" si="3"/>
        <v/>
      </c>
      <c r="L49" s="291"/>
      <c r="M49" s="352"/>
      <c r="N49" s="116"/>
      <c r="O49" s="116"/>
      <c r="P49" s="116"/>
      <c r="Q49" s="351">
        <f t="shared" si="4"/>
        <v>0</v>
      </c>
      <c r="R49" s="409" t="str">
        <f t="shared" si="5"/>
        <v/>
      </c>
      <c r="S49" s="407" t="str">
        <f t="shared" si="6"/>
        <v/>
      </c>
      <c r="T49" s="359"/>
      <c r="U49" s="359"/>
      <c r="V49" s="359"/>
      <c r="W49" s="359"/>
      <c r="X49" s="359"/>
      <c r="Y49" s="359"/>
      <c r="Z49" s="359"/>
      <c r="AA49" s="359"/>
      <c r="AB49" s="359"/>
      <c r="AC49" s="359"/>
      <c r="AD49" s="359"/>
      <c r="AE49" s="359"/>
      <c r="AF49" s="359"/>
      <c r="AG49" s="359"/>
      <c r="AH49" s="359"/>
      <c r="AI49" s="359"/>
      <c r="AJ49" s="359"/>
      <c r="AK49" s="359"/>
      <c r="AL49" s="108"/>
      <c r="AM49" s="108"/>
      <c r="AN49" s="108"/>
    </row>
    <row r="50" spans="2:40" x14ac:dyDescent="0.25">
      <c r="B50" s="363">
        <v>15</v>
      </c>
      <c r="C50" s="132" t="str">
        <f t="shared" si="2"/>
        <v/>
      </c>
      <c r="D50" s="395"/>
      <c r="E50" s="395"/>
      <c r="F50" s="125"/>
      <c r="G50" s="107"/>
      <c r="H50" s="125"/>
      <c r="I50" s="134"/>
      <c r="J50" s="134"/>
      <c r="K50" s="350" t="str">
        <f t="shared" si="3"/>
        <v/>
      </c>
      <c r="L50" s="291"/>
      <c r="M50" s="352"/>
      <c r="N50" s="116"/>
      <c r="O50" s="116"/>
      <c r="P50" s="116"/>
      <c r="Q50" s="351">
        <f t="shared" si="4"/>
        <v>0</v>
      </c>
      <c r="R50" s="409" t="str">
        <f t="shared" si="5"/>
        <v/>
      </c>
      <c r="S50" s="407" t="str">
        <f t="shared" si="6"/>
        <v/>
      </c>
      <c r="T50" s="359"/>
      <c r="U50" s="359"/>
      <c r="V50" s="359"/>
      <c r="W50" s="359"/>
      <c r="X50" s="359"/>
      <c r="Y50" s="359"/>
      <c r="Z50" s="359"/>
      <c r="AA50" s="359"/>
      <c r="AB50" s="359"/>
      <c r="AC50" s="359"/>
      <c r="AD50" s="359"/>
      <c r="AE50" s="359"/>
      <c r="AF50" s="359"/>
      <c r="AG50" s="359"/>
      <c r="AH50" s="359"/>
      <c r="AI50" s="359"/>
      <c r="AJ50" s="359"/>
      <c r="AK50" s="359"/>
      <c r="AL50" s="108"/>
      <c r="AM50" s="108"/>
      <c r="AN50" s="108"/>
    </row>
    <row r="51" spans="2:40" x14ac:dyDescent="0.25">
      <c r="B51" s="363">
        <v>16</v>
      </c>
      <c r="C51" s="132" t="str">
        <f t="shared" si="2"/>
        <v/>
      </c>
      <c r="D51" s="395"/>
      <c r="E51" s="395"/>
      <c r="F51" s="125"/>
      <c r="G51" s="107"/>
      <c r="H51" s="125"/>
      <c r="I51" s="134"/>
      <c r="J51" s="134"/>
      <c r="K51" s="350" t="str">
        <f t="shared" si="3"/>
        <v/>
      </c>
      <c r="L51" s="291"/>
      <c r="M51" s="352"/>
      <c r="N51" s="116"/>
      <c r="O51" s="116"/>
      <c r="P51" s="116"/>
      <c r="Q51" s="351">
        <f t="shared" si="4"/>
        <v>0</v>
      </c>
      <c r="R51" s="409" t="str">
        <f t="shared" si="5"/>
        <v/>
      </c>
      <c r="S51" s="407" t="str">
        <f t="shared" si="6"/>
        <v/>
      </c>
      <c r="T51" s="359"/>
      <c r="U51" s="359"/>
      <c r="V51" s="359"/>
      <c r="W51" s="359"/>
      <c r="X51" s="359"/>
      <c r="Y51" s="359"/>
      <c r="Z51" s="359"/>
      <c r="AA51" s="359"/>
      <c r="AB51" s="359"/>
      <c r="AC51" s="359"/>
      <c r="AD51" s="359"/>
      <c r="AE51" s="359"/>
      <c r="AF51" s="359"/>
      <c r="AG51" s="359"/>
      <c r="AH51" s="359"/>
      <c r="AI51" s="359"/>
      <c r="AJ51" s="359"/>
      <c r="AK51" s="359"/>
      <c r="AL51" s="108"/>
      <c r="AM51" s="108"/>
      <c r="AN51" s="108"/>
    </row>
    <row r="52" spans="2:40" x14ac:dyDescent="0.25">
      <c r="B52" s="363">
        <v>17</v>
      </c>
      <c r="C52" s="132" t="str">
        <f t="shared" si="2"/>
        <v/>
      </c>
      <c r="D52" s="395"/>
      <c r="E52" s="395"/>
      <c r="F52" s="125"/>
      <c r="G52" s="107"/>
      <c r="H52" s="125"/>
      <c r="I52" s="134"/>
      <c r="J52" s="134"/>
      <c r="K52" s="350" t="str">
        <f t="shared" si="3"/>
        <v/>
      </c>
      <c r="L52" s="291"/>
      <c r="M52" s="352"/>
      <c r="N52" s="116"/>
      <c r="O52" s="116"/>
      <c r="P52" s="116"/>
      <c r="Q52" s="351">
        <f t="shared" si="4"/>
        <v>0</v>
      </c>
      <c r="R52" s="409" t="str">
        <f t="shared" si="5"/>
        <v/>
      </c>
      <c r="S52" s="407" t="str">
        <f t="shared" si="6"/>
        <v/>
      </c>
      <c r="T52" s="359"/>
      <c r="U52" s="359"/>
      <c r="V52" s="359"/>
      <c r="W52" s="359"/>
      <c r="X52" s="359"/>
      <c r="Y52" s="359"/>
      <c r="Z52" s="359"/>
      <c r="AA52" s="359"/>
      <c r="AB52" s="359"/>
      <c r="AC52" s="359"/>
      <c r="AD52" s="359"/>
      <c r="AE52" s="359"/>
      <c r="AF52" s="359"/>
      <c r="AG52" s="359"/>
      <c r="AH52" s="359"/>
      <c r="AI52" s="359"/>
      <c r="AJ52" s="359"/>
      <c r="AK52" s="359"/>
      <c r="AL52" s="108"/>
      <c r="AM52" s="108"/>
      <c r="AN52" s="108"/>
    </row>
    <row r="53" spans="2:40" x14ac:dyDescent="0.25">
      <c r="B53" s="363">
        <v>18</v>
      </c>
      <c r="C53" s="132" t="str">
        <f t="shared" si="2"/>
        <v/>
      </c>
      <c r="D53" s="395"/>
      <c r="E53" s="395"/>
      <c r="F53" s="125"/>
      <c r="G53" s="107"/>
      <c r="H53" s="125"/>
      <c r="I53" s="134"/>
      <c r="J53" s="134"/>
      <c r="K53" s="350" t="str">
        <f t="shared" si="3"/>
        <v/>
      </c>
      <c r="L53" s="291"/>
      <c r="M53" s="352"/>
      <c r="N53" s="116"/>
      <c r="O53" s="116"/>
      <c r="P53" s="116"/>
      <c r="Q53" s="351">
        <f t="shared" si="4"/>
        <v>0</v>
      </c>
      <c r="R53" s="409" t="str">
        <f t="shared" si="5"/>
        <v/>
      </c>
      <c r="S53" s="407" t="str">
        <f t="shared" si="6"/>
        <v/>
      </c>
      <c r="T53" s="359"/>
      <c r="U53" s="359"/>
      <c r="V53" s="359"/>
      <c r="W53" s="359"/>
      <c r="X53" s="359"/>
      <c r="Y53" s="359"/>
      <c r="Z53" s="359"/>
      <c r="AA53" s="359"/>
      <c r="AB53" s="359"/>
      <c r="AC53" s="359"/>
      <c r="AD53" s="359"/>
      <c r="AE53" s="359"/>
      <c r="AF53" s="359"/>
      <c r="AG53" s="359"/>
      <c r="AH53" s="359"/>
      <c r="AI53" s="359"/>
      <c r="AJ53" s="359"/>
      <c r="AK53" s="359"/>
      <c r="AL53" s="108"/>
      <c r="AM53" s="108"/>
      <c r="AN53" s="108"/>
    </row>
    <row r="54" spans="2:40" x14ac:dyDescent="0.25">
      <c r="B54" s="363">
        <v>19</v>
      </c>
      <c r="C54" s="132" t="str">
        <f t="shared" si="2"/>
        <v/>
      </c>
      <c r="D54" s="395"/>
      <c r="E54" s="395"/>
      <c r="F54" s="125"/>
      <c r="G54" s="107"/>
      <c r="H54" s="125"/>
      <c r="I54" s="134"/>
      <c r="J54" s="134"/>
      <c r="K54" s="350" t="str">
        <f t="shared" si="3"/>
        <v/>
      </c>
      <c r="L54" s="291"/>
      <c r="M54" s="352"/>
      <c r="N54" s="116"/>
      <c r="O54" s="116"/>
      <c r="P54" s="116"/>
      <c r="Q54" s="351">
        <f t="shared" si="4"/>
        <v>0</v>
      </c>
      <c r="R54" s="409" t="str">
        <f t="shared" si="5"/>
        <v/>
      </c>
      <c r="S54" s="407" t="str">
        <f t="shared" si="6"/>
        <v/>
      </c>
      <c r="T54" s="359"/>
      <c r="U54" s="359"/>
      <c r="V54" s="359"/>
      <c r="W54" s="359"/>
      <c r="X54" s="359"/>
      <c r="Y54" s="359"/>
      <c r="Z54" s="359"/>
      <c r="AA54" s="359"/>
      <c r="AB54" s="359"/>
      <c r="AC54" s="359"/>
      <c r="AD54" s="359"/>
      <c r="AE54" s="359"/>
      <c r="AF54" s="359"/>
      <c r="AG54" s="359"/>
      <c r="AH54" s="359"/>
      <c r="AI54" s="359"/>
      <c r="AJ54" s="359"/>
      <c r="AK54" s="359"/>
      <c r="AL54" s="108"/>
      <c r="AM54" s="108"/>
      <c r="AN54" s="108"/>
    </row>
    <row r="55" spans="2:40" x14ac:dyDescent="0.25">
      <c r="B55" s="363">
        <v>20</v>
      </c>
      <c r="C55" s="132" t="str">
        <f t="shared" si="2"/>
        <v/>
      </c>
      <c r="D55" s="395"/>
      <c r="E55" s="395"/>
      <c r="F55" s="125"/>
      <c r="G55" s="107"/>
      <c r="H55" s="125"/>
      <c r="I55" s="134"/>
      <c r="J55" s="134"/>
      <c r="K55" s="350" t="str">
        <f t="shared" si="3"/>
        <v/>
      </c>
      <c r="L55" s="291"/>
      <c r="M55" s="352"/>
      <c r="N55" s="116"/>
      <c r="O55" s="116"/>
      <c r="P55" s="116"/>
      <c r="Q55" s="351">
        <f t="shared" si="4"/>
        <v>0</v>
      </c>
      <c r="R55" s="409" t="str">
        <f t="shared" si="5"/>
        <v/>
      </c>
      <c r="S55" s="407" t="str">
        <f t="shared" si="6"/>
        <v/>
      </c>
      <c r="T55" s="359"/>
      <c r="U55" s="359"/>
      <c r="V55" s="359"/>
      <c r="W55" s="359"/>
      <c r="X55" s="359"/>
      <c r="Y55" s="359"/>
      <c r="Z55" s="359"/>
      <c r="AA55" s="359"/>
      <c r="AB55" s="359"/>
      <c r="AC55" s="359"/>
      <c r="AD55" s="359"/>
      <c r="AE55" s="359"/>
      <c r="AF55" s="359"/>
      <c r="AG55" s="359"/>
      <c r="AH55" s="359"/>
      <c r="AI55" s="359"/>
      <c r="AJ55" s="359"/>
      <c r="AK55" s="359"/>
      <c r="AL55" s="108"/>
      <c r="AM55" s="108"/>
      <c r="AN55" s="108"/>
    </row>
    <row r="56" spans="2:40" x14ac:dyDescent="0.25">
      <c r="B56" s="363">
        <v>21</v>
      </c>
      <c r="C56" s="132" t="str">
        <f t="shared" si="2"/>
        <v/>
      </c>
      <c r="D56" s="395"/>
      <c r="E56" s="395"/>
      <c r="F56" s="125"/>
      <c r="G56" s="107"/>
      <c r="H56" s="125"/>
      <c r="I56" s="134"/>
      <c r="J56" s="134"/>
      <c r="K56" s="350" t="str">
        <f t="shared" si="3"/>
        <v/>
      </c>
      <c r="L56" s="291"/>
      <c r="M56" s="352"/>
      <c r="N56" s="116"/>
      <c r="O56" s="116"/>
      <c r="P56" s="116"/>
      <c r="Q56" s="351">
        <f t="shared" si="4"/>
        <v>0</v>
      </c>
      <c r="R56" s="409" t="str">
        <f t="shared" si="5"/>
        <v/>
      </c>
      <c r="S56" s="407" t="str">
        <f t="shared" si="6"/>
        <v/>
      </c>
      <c r="T56" s="359"/>
      <c r="U56" s="359"/>
      <c r="V56" s="359"/>
      <c r="W56" s="359"/>
      <c r="X56" s="359"/>
      <c r="Y56" s="359"/>
      <c r="Z56" s="359"/>
      <c r="AA56" s="359"/>
      <c r="AB56" s="359"/>
      <c r="AC56" s="359"/>
      <c r="AD56" s="359"/>
      <c r="AE56" s="359"/>
      <c r="AF56" s="359"/>
      <c r="AG56" s="359"/>
      <c r="AH56" s="359"/>
      <c r="AI56" s="359"/>
      <c r="AJ56" s="359"/>
      <c r="AK56" s="359"/>
      <c r="AL56" s="108"/>
      <c r="AM56" s="108"/>
      <c r="AN56" s="108"/>
    </row>
    <row r="57" spans="2:40" x14ac:dyDescent="0.25">
      <c r="B57" s="363">
        <v>22</v>
      </c>
      <c r="C57" s="132" t="str">
        <f t="shared" si="2"/>
        <v/>
      </c>
      <c r="D57" s="395"/>
      <c r="E57" s="395"/>
      <c r="F57" s="125"/>
      <c r="G57" s="107"/>
      <c r="H57" s="125"/>
      <c r="I57" s="134"/>
      <c r="J57" s="134"/>
      <c r="K57" s="350" t="str">
        <f t="shared" si="3"/>
        <v/>
      </c>
      <c r="L57" s="291"/>
      <c r="M57" s="352"/>
      <c r="N57" s="116"/>
      <c r="O57" s="116"/>
      <c r="P57" s="116"/>
      <c r="Q57" s="351">
        <f t="shared" si="4"/>
        <v>0</v>
      </c>
      <c r="R57" s="409" t="str">
        <f t="shared" si="5"/>
        <v/>
      </c>
      <c r="S57" s="407" t="str">
        <f t="shared" si="6"/>
        <v/>
      </c>
      <c r="T57" s="359"/>
      <c r="U57" s="359"/>
      <c r="V57" s="359"/>
      <c r="W57" s="359"/>
      <c r="X57" s="359"/>
      <c r="Y57" s="359"/>
      <c r="Z57" s="359"/>
      <c r="AA57" s="359"/>
      <c r="AB57" s="359"/>
      <c r="AC57" s="359"/>
      <c r="AD57" s="359"/>
      <c r="AE57" s="359"/>
      <c r="AF57" s="359"/>
      <c r="AG57" s="359"/>
      <c r="AH57" s="359"/>
      <c r="AI57" s="359"/>
      <c r="AJ57" s="359"/>
      <c r="AK57" s="359"/>
      <c r="AL57" s="108"/>
      <c r="AM57" s="108"/>
      <c r="AN57" s="108"/>
    </row>
    <row r="58" spans="2:40" x14ac:dyDescent="0.25">
      <c r="B58" s="363">
        <v>23</v>
      </c>
      <c r="C58" s="132" t="str">
        <f t="shared" si="2"/>
        <v/>
      </c>
      <c r="D58" s="395"/>
      <c r="E58" s="395"/>
      <c r="F58" s="125"/>
      <c r="G58" s="107"/>
      <c r="H58" s="125"/>
      <c r="I58" s="134"/>
      <c r="J58" s="134"/>
      <c r="K58" s="350" t="str">
        <f t="shared" si="3"/>
        <v/>
      </c>
      <c r="L58" s="291"/>
      <c r="M58" s="352"/>
      <c r="N58" s="116"/>
      <c r="O58" s="116"/>
      <c r="P58" s="116"/>
      <c r="Q58" s="351">
        <f t="shared" si="4"/>
        <v>0</v>
      </c>
      <c r="R58" s="409" t="str">
        <f t="shared" si="5"/>
        <v/>
      </c>
      <c r="S58" s="407" t="str">
        <f t="shared" si="6"/>
        <v/>
      </c>
      <c r="T58" s="359"/>
      <c r="U58" s="359"/>
      <c r="V58" s="359"/>
      <c r="W58" s="359"/>
      <c r="X58" s="359"/>
      <c r="Y58" s="359"/>
      <c r="Z58" s="359"/>
      <c r="AA58" s="359"/>
      <c r="AB58" s="359"/>
      <c r="AC58" s="359"/>
      <c r="AD58" s="359"/>
      <c r="AE58" s="359"/>
      <c r="AF58" s="359"/>
      <c r="AG58" s="359"/>
      <c r="AH58" s="359"/>
      <c r="AI58" s="359"/>
      <c r="AJ58" s="359"/>
      <c r="AK58" s="359"/>
      <c r="AL58" s="108"/>
      <c r="AM58" s="108"/>
      <c r="AN58" s="108"/>
    </row>
    <row r="59" spans="2:40" x14ac:dyDescent="0.25">
      <c r="B59" s="363">
        <v>24</v>
      </c>
      <c r="C59" s="132" t="str">
        <f t="shared" si="2"/>
        <v/>
      </c>
      <c r="D59" s="395"/>
      <c r="E59" s="395"/>
      <c r="F59" s="125"/>
      <c r="G59" s="107"/>
      <c r="H59" s="125"/>
      <c r="I59" s="134"/>
      <c r="J59" s="134"/>
      <c r="K59" s="350" t="str">
        <f t="shared" si="3"/>
        <v/>
      </c>
      <c r="L59" s="291"/>
      <c r="M59" s="352"/>
      <c r="N59" s="116"/>
      <c r="O59" s="116"/>
      <c r="P59" s="116"/>
      <c r="Q59" s="351">
        <f t="shared" si="4"/>
        <v>0</v>
      </c>
      <c r="R59" s="409" t="str">
        <f t="shared" si="5"/>
        <v/>
      </c>
      <c r="S59" s="407" t="str">
        <f t="shared" si="6"/>
        <v/>
      </c>
      <c r="T59" s="359"/>
      <c r="U59" s="359"/>
      <c r="V59" s="359"/>
      <c r="W59" s="359"/>
      <c r="X59" s="359"/>
      <c r="Y59" s="359"/>
      <c r="Z59" s="359"/>
      <c r="AA59" s="359"/>
      <c r="AB59" s="359"/>
      <c r="AC59" s="359"/>
      <c r="AD59" s="359"/>
      <c r="AE59" s="359"/>
      <c r="AF59" s="359"/>
      <c r="AG59" s="359"/>
      <c r="AH59" s="359"/>
      <c r="AI59" s="359"/>
      <c r="AJ59" s="359"/>
      <c r="AK59" s="359"/>
      <c r="AL59" s="108"/>
      <c r="AM59" s="108"/>
      <c r="AN59" s="108"/>
    </row>
    <row r="60" spans="2:40" x14ac:dyDescent="0.25">
      <c r="B60" s="363">
        <v>25</v>
      </c>
      <c r="C60" s="132" t="str">
        <f t="shared" si="2"/>
        <v/>
      </c>
      <c r="D60" s="395"/>
      <c r="E60" s="395"/>
      <c r="F60" s="125"/>
      <c r="G60" s="107"/>
      <c r="H60" s="125"/>
      <c r="I60" s="134"/>
      <c r="J60" s="134"/>
      <c r="K60" s="350" t="str">
        <f t="shared" si="3"/>
        <v/>
      </c>
      <c r="L60" s="291"/>
      <c r="M60" s="352"/>
      <c r="N60" s="116"/>
      <c r="O60" s="116"/>
      <c r="P60" s="116"/>
      <c r="Q60" s="351">
        <f t="shared" si="4"/>
        <v>0</v>
      </c>
      <c r="R60" s="409" t="str">
        <f t="shared" si="5"/>
        <v/>
      </c>
      <c r="S60" s="407" t="str">
        <f t="shared" si="6"/>
        <v/>
      </c>
      <c r="T60" s="359"/>
      <c r="U60" s="359"/>
      <c r="V60" s="359"/>
      <c r="W60" s="359"/>
      <c r="X60" s="359"/>
      <c r="Y60" s="359"/>
      <c r="Z60" s="359"/>
      <c r="AA60" s="359"/>
      <c r="AB60" s="359"/>
      <c r="AC60" s="359"/>
      <c r="AD60" s="359"/>
      <c r="AE60" s="359"/>
      <c r="AF60" s="359"/>
      <c r="AG60" s="359"/>
      <c r="AH60" s="359"/>
      <c r="AI60" s="359"/>
      <c r="AJ60" s="359"/>
      <c r="AK60" s="359"/>
      <c r="AL60" s="108"/>
      <c r="AM60" s="108"/>
      <c r="AN60" s="108"/>
    </row>
    <row r="61" spans="2:40" x14ac:dyDescent="0.25">
      <c r="B61" s="363">
        <v>26</v>
      </c>
      <c r="C61" s="132" t="str">
        <f t="shared" si="2"/>
        <v/>
      </c>
      <c r="D61" s="395"/>
      <c r="E61" s="395"/>
      <c r="F61" s="125"/>
      <c r="G61" s="107"/>
      <c r="H61" s="125"/>
      <c r="I61" s="134"/>
      <c r="J61" s="134"/>
      <c r="K61" s="350" t="str">
        <f t="shared" si="3"/>
        <v/>
      </c>
      <c r="L61" s="291"/>
      <c r="M61" s="352"/>
      <c r="N61" s="116"/>
      <c r="O61" s="116"/>
      <c r="P61" s="116"/>
      <c r="Q61" s="351">
        <f t="shared" si="4"/>
        <v>0</v>
      </c>
      <c r="R61" s="409" t="str">
        <f t="shared" si="5"/>
        <v/>
      </c>
      <c r="S61" s="407" t="str">
        <f t="shared" si="6"/>
        <v/>
      </c>
      <c r="T61" s="359"/>
      <c r="U61" s="359"/>
      <c r="V61" s="359"/>
      <c r="W61" s="359"/>
      <c r="X61" s="359"/>
      <c r="Y61" s="359"/>
      <c r="Z61" s="359"/>
      <c r="AA61" s="359"/>
      <c r="AB61" s="359"/>
      <c r="AC61" s="359"/>
      <c r="AD61" s="359"/>
      <c r="AE61" s="359"/>
      <c r="AF61" s="359"/>
      <c r="AG61" s="359"/>
      <c r="AH61" s="359"/>
      <c r="AI61" s="359"/>
      <c r="AJ61" s="359"/>
      <c r="AK61" s="359"/>
      <c r="AL61" s="108"/>
      <c r="AM61" s="108"/>
      <c r="AN61" s="108"/>
    </row>
    <row r="62" spans="2:40" x14ac:dyDescent="0.25">
      <c r="B62" s="363">
        <v>27</v>
      </c>
      <c r="C62" s="132" t="str">
        <f t="shared" si="2"/>
        <v/>
      </c>
      <c r="D62" s="395"/>
      <c r="E62" s="395"/>
      <c r="F62" s="125"/>
      <c r="G62" s="107"/>
      <c r="H62" s="125"/>
      <c r="I62" s="134"/>
      <c r="J62" s="134"/>
      <c r="K62" s="350" t="str">
        <f t="shared" si="3"/>
        <v/>
      </c>
      <c r="L62" s="291"/>
      <c r="M62" s="352"/>
      <c r="N62" s="116"/>
      <c r="O62" s="116"/>
      <c r="P62" s="116"/>
      <c r="Q62" s="351">
        <f t="shared" si="4"/>
        <v>0</v>
      </c>
      <c r="R62" s="409" t="str">
        <f t="shared" si="5"/>
        <v/>
      </c>
      <c r="S62" s="407" t="str">
        <f t="shared" si="6"/>
        <v/>
      </c>
      <c r="T62" s="359"/>
      <c r="U62" s="359"/>
      <c r="V62" s="359"/>
      <c r="W62" s="359"/>
      <c r="X62" s="359"/>
      <c r="Y62" s="359"/>
      <c r="Z62" s="359"/>
      <c r="AA62" s="359"/>
      <c r="AB62" s="359"/>
      <c r="AC62" s="359"/>
      <c r="AD62" s="359"/>
      <c r="AE62" s="359"/>
      <c r="AF62" s="359"/>
      <c r="AG62" s="359"/>
      <c r="AH62" s="359"/>
      <c r="AI62" s="359"/>
      <c r="AJ62" s="359"/>
      <c r="AK62" s="359"/>
      <c r="AL62" s="108"/>
      <c r="AM62" s="108"/>
      <c r="AN62" s="108"/>
    </row>
    <row r="63" spans="2:40" x14ac:dyDescent="0.25">
      <c r="B63" s="363">
        <v>28</v>
      </c>
      <c r="C63" s="132" t="str">
        <f t="shared" si="2"/>
        <v/>
      </c>
      <c r="D63" s="395"/>
      <c r="E63" s="395"/>
      <c r="F63" s="125"/>
      <c r="G63" s="107"/>
      <c r="H63" s="125"/>
      <c r="I63" s="134"/>
      <c r="J63" s="134"/>
      <c r="K63" s="350" t="str">
        <f t="shared" si="3"/>
        <v/>
      </c>
      <c r="L63" s="291"/>
      <c r="M63" s="352"/>
      <c r="N63" s="116"/>
      <c r="O63" s="116"/>
      <c r="P63" s="116"/>
      <c r="Q63" s="351">
        <f t="shared" si="4"/>
        <v>0</v>
      </c>
      <c r="R63" s="409" t="str">
        <f t="shared" si="5"/>
        <v/>
      </c>
      <c r="S63" s="407" t="str">
        <f t="shared" si="6"/>
        <v/>
      </c>
      <c r="T63" s="359"/>
      <c r="U63" s="359"/>
      <c r="V63" s="359"/>
      <c r="W63" s="359"/>
      <c r="X63" s="359"/>
      <c r="Y63" s="359"/>
      <c r="Z63" s="359"/>
      <c r="AA63" s="359"/>
      <c r="AB63" s="359"/>
      <c r="AC63" s="359"/>
      <c r="AD63" s="359"/>
      <c r="AE63" s="359"/>
      <c r="AF63" s="359"/>
      <c r="AG63" s="359"/>
      <c r="AH63" s="359"/>
      <c r="AI63" s="359"/>
      <c r="AJ63" s="359"/>
      <c r="AK63" s="359"/>
      <c r="AL63" s="108"/>
      <c r="AM63" s="108"/>
      <c r="AN63" s="108"/>
    </row>
    <row r="64" spans="2:40" x14ac:dyDescent="0.25">
      <c r="B64" s="363">
        <v>29</v>
      </c>
      <c r="C64" s="132" t="str">
        <f t="shared" si="2"/>
        <v/>
      </c>
      <c r="D64" s="395"/>
      <c r="E64" s="395"/>
      <c r="F64" s="125"/>
      <c r="G64" s="107"/>
      <c r="H64" s="125"/>
      <c r="I64" s="134"/>
      <c r="J64" s="134"/>
      <c r="K64" s="350" t="str">
        <f t="shared" si="3"/>
        <v/>
      </c>
      <c r="L64" s="291"/>
      <c r="M64" s="352"/>
      <c r="N64" s="116"/>
      <c r="O64" s="116"/>
      <c r="P64" s="116"/>
      <c r="Q64" s="351">
        <f t="shared" si="4"/>
        <v>0</v>
      </c>
      <c r="R64" s="409" t="str">
        <f t="shared" si="5"/>
        <v/>
      </c>
      <c r="S64" s="407" t="str">
        <f t="shared" si="6"/>
        <v/>
      </c>
      <c r="T64" s="359"/>
      <c r="U64" s="359"/>
      <c r="V64" s="359"/>
      <c r="W64" s="359"/>
      <c r="X64" s="359"/>
      <c r="Y64" s="359"/>
      <c r="Z64" s="359"/>
      <c r="AA64" s="359"/>
      <c r="AB64" s="359"/>
      <c r="AC64" s="359"/>
      <c r="AD64" s="359"/>
      <c r="AE64" s="359"/>
      <c r="AF64" s="359"/>
      <c r="AG64" s="359"/>
      <c r="AH64" s="359"/>
      <c r="AI64" s="359"/>
      <c r="AJ64" s="359"/>
      <c r="AK64" s="359"/>
      <c r="AL64" s="108"/>
      <c r="AM64" s="108"/>
      <c r="AN64" s="108"/>
    </row>
    <row r="65" spans="2:40" x14ac:dyDescent="0.25">
      <c r="B65" s="363">
        <v>30</v>
      </c>
      <c r="C65" s="132" t="str">
        <f t="shared" si="2"/>
        <v/>
      </c>
      <c r="D65" s="395"/>
      <c r="E65" s="395"/>
      <c r="F65" s="125"/>
      <c r="G65" s="107"/>
      <c r="H65" s="125"/>
      <c r="I65" s="134"/>
      <c r="J65" s="134"/>
      <c r="K65" s="350" t="str">
        <f t="shared" si="3"/>
        <v/>
      </c>
      <c r="L65" s="291"/>
      <c r="M65" s="352"/>
      <c r="N65" s="116"/>
      <c r="O65" s="116"/>
      <c r="P65" s="116"/>
      <c r="Q65" s="351">
        <f t="shared" si="4"/>
        <v>0</v>
      </c>
      <c r="R65" s="409" t="str">
        <f t="shared" si="5"/>
        <v/>
      </c>
      <c r="S65" s="407" t="str">
        <f t="shared" si="6"/>
        <v/>
      </c>
      <c r="T65" s="359"/>
      <c r="U65" s="359"/>
      <c r="V65" s="359"/>
      <c r="W65" s="359"/>
      <c r="X65" s="359"/>
      <c r="Y65" s="359"/>
      <c r="Z65" s="359"/>
      <c r="AA65" s="359"/>
      <c r="AB65" s="359"/>
      <c r="AC65" s="359"/>
      <c r="AD65" s="359"/>
      <c r="AE65" s="359"/>
      <c r="AF65" s="359"/>
      <c r="AG65" s="359"/>
      <c r="AH65" s="359"/>
      <c r="AI65" s="359"/>
      <c r="AJ65" s="359"/>
      <c r="AK65" s="359"/>
      <c r="AL65" s="108"/>
      <c r="AM65" s="108"/>
      <c r="AN65" s="108"/>
    </row>
    <row r="66" spans="2:40" x14ac:dyDescent="0.25">
      <c r="B66" s="363">
        <v>31</v>
      </c>
      <c r="C66" s="132" t="str">
        <f t="shared" si="2"/>
        <v/>
      </c>
      <c r="D66" s="395"/>
      <c r="E66" s="395"/>
      <c r="F66" s="125"/>
      <c r="G66" s="107"/>
      <c r="H66" s="125"/>
      <c r="I66" s="134"/>
      <c r="J66" s="134"/>
      <c r="K66" s="350" t="str">
        <f t="shared" si="3"/>
        <v/>
      </c>
      <c r="L66" s="291"/>
      <c r="M66" s="352"/>
      <c r="N66" s="116"/>
      <c r="O66" s="116"/>
      <c r="P66" s="116"/>
      <c r="Q66" s="351">
        <f t="shared" si="4"/>
        <v>0</v>
      </c>
      <c r="R66" s="409" t="str">
        <f t="shared" si="5"/>
        <v/>
      </c>
      <c r="S66" s="407" t="str">
        <f t="shared" si="6"/>
        <v/>
      </c>
      <c r="T66" s="359"/>
      <c r="U66" s="359"/>
      <c r="V66" s="359"/>
      <c r="W66" s="359"/>
      <c r="X66" s="359"/>
      <c r="Y66" s="359"/>
      <c r="Z66" s="359"/>
      <c r="AA66" s="359"/>
      <c r="AB66" s="359"/>
      <c r="AC66" s="359"/>
      <c r="AD66" s="359"/>
      <c r="AE66" s="359"/>
      <c r="AF66" s="359"/>
      <c r="AG66" s="359"/>
      <c r="AH66" s="359"/>
      <c r="AI66" s="359"/>
      <c r="AJ66" s="359"/>
      <c r="AK66" s="359"/>
      <c r="AL66" s="108"/>
      <c r="AM66" s="108"/>
      <c r="AN66" s="108"/>
    </row>
    <row r="67" spans="2:40" x14ac:dyDescent="0.25">
      <c r="B67" s="363">
        <v>32</v>
      </c>
      <c r="C67" s="132" t="str">
        <f t="shared" si="2"/>
        <v/>
      </c>
      <c r="D67" s="395"/>
      <c r="E67" s="395"/>
      <c r="F67" s="125"/>
      <c r="G67" s="107"/>
      <c r="H67" s="125"/>
      <c r="I67" s="134"/>
      <c r="J67" s="134"/>
      <c r="K67" s="350" t="str">
        <f t="shared" si="3"/>
        <v/>
      </c>
      <c r="L67" s="291"/>
      <c r="M67" s="352"/>
      <c r="N67" s="116"/>
      <c r="O67" s="116"/>
      <c r="P67" s="116"/>
      <c r="Q67" s="351">
        <f t="shared" si="4"/>
        <v>0</v>
      </c>
      <c r="R67" s="409" t="str">
        <f t="shared" si="5"/>
        <v/>
      </c>
      <c r="S67" s="407" t="str">
        <f t="shared" si="6"/>
        <v/>
      </c>
      <c r="T67" s="359"/>
      <c r="U67" s="359"/>
      <c r="V67" s="359"/>
      <c r="W67" s="359"/>
      <c r="X67" s="359"/>
      <c r="Y67" s="359"/>
      <c r="Z67" s="359"/>
      <c r="AA67" s="359"/>
      <c r="AB67" s="359"/>
      <c r="AC67" s="359"/>
      <c r="AD67" s="359"/>
      <c r="AE67" s="359"/>
      <c r="AF67" s="359"/>
      <c r="AG67" s="359"/>
      <c r="AH67" s="359"/>
      <c r="AI67" s="359"/>
      <c r="AJ67" s="359"/>
      <c r="AK67" s="359"/>
      <c r="AL67" s="108"/>
      <c r="AM67" s="108"/>
      <c r="AN67" s="108"/>
    </row>
    <row r="68" spans="2:40" x14ac:dyDescent="0.25">
      <c r="B68" s="363">
        <v>33</v>
      </c>
      <c r="C68" s="132" t="str">
        <f t="shared" ref="C68:C99" si="7">IF(AND(NOT(COUNTA(D68:J68)),(NOT(COUNTA(L68:P68)))),"",VLOOKUP($D$7,Info_County_Code,2,FALSE))</f>
        <v/>
      </c>
      <c r="D68" s="395"/>
      <c r="E68" s="395"/>
      <c r="F68" s="125"/>
      <c r="G68" s="107"/>
      <c r="H68" s="125"/>
      <c r="I68" s="134"/>
      <c r="J68" s="134"/>
      <c r="K68" s="350" t="str">
        <f t="shared" si="3"/>
        <v/>
      </c>
      <c r="L68" s="291"/>
      <c r="M68" s="352"/>
      <c r="N68" s="116"/>
      <c r="O68" s="116"/>
      <c r="P68" s="116"/>
      <c r="Q68" s="351">
        <f t="shared" si="4"/>
        <v>0</v>
      </c>
      <c r="R68" s="409" t="str">
        <f t="shared" si="5"/>
        <v/>
      </c>
      <c r="S68" s="407" t="str">
        <f t="shared" si="6"/>
        <v/>
      </c>
      <c r="T68" s="359"/>
      <c r="U68" s="359"/>
      <c r="V68" s="359"/>
      <c r="W68" s="359"/>
      <c r="X68" s="359"/>
      <c r="Y68" s="359"/>
      <c r="Z68" s="359"/>
      <c r="AA68" s="359"/>
      <c r="AB68" s="359"/>
      <c r="AC68" s="359"/>
      <c r="AD68" s="359"/>
      <c r="AE68" s="359"/>
      <c r="AF68" s="359"/>
      <c r="AG68" s="359"/>
      <c r="AH68" s="359"/>
      <c r="AI68" s="359"/>
      <c r="AJ68" s="359"/>
      <c r="AK68" s="359"/>
      <c r="AL68" s="108"/>
      <c r="AM68" s="108"/>
      <c r="AN68" s="108"/>
    </row>
    <row r="69" spans="2:40" x14ac:dyDescent="0.25">
      <c r="B69" s="363">
        <v>34</v>
      </c>
      <c r="C69" s="132" t="str">
        <f t="shared" si="7"/>
        <v/>
      </c>
      <c r="D69" s="395"/>
      <c r="E69" s="395"/>
      <c r="F69" s="125"/>
      <c r="G69" s="107"/>
      <c r="H69" s="125"/>
      <c r="I69" s="134"/>
      <c r="J69" s="134"/>
      <c r="K69" s="350" t="str">
        <f t="shared" si="3"/>
        <v/>
      </c>
      <c r="L69" s="291"/>
      <c r="M69" s="352"/>
      <c r="N69" s="116"/>
      <c r="O69" s="116"/>
      <c r="P69" s="116"/>
      <c r="Q69" s="351">
        <f t="shared" si="4"/>
        <v>0</v>
      </c>
      <c r="R69" s="409" t="str">
        <f t="shared" si="5"/>
        <v/>
      </c>
      <c r="S69" s="407" t="str">
        <f t="shared" si="6"/>
        <v/>
      </c>
      <c r="T69" s="359"/>
      <c r="U69" s="359"/>
      <c r="V69" s="359"/>
      <c r="W69" s="359"/>
      <c r="X69" s="359"/>
      <c r="Y69" s="359"/>
      <c r="Z69" s="359"/>
      <c r="AA69" s="359"/>
      <c r="AB69" s="359"/>
      <c r="AC69" s="359"/>
      <c r="AD69" s="359"/>
      <c r="AE69" s="359"/>
      <c r="AF69" s="359"/>
      <c r="AG69" s="359"/>
      <c r="AH69" s="359"/>
      <c r="AI69" s="359"/>
      <c r="AJ69" s="359"/>
      <c r="AK69" s="359"/>
      <c r="AL69" s="108"/>
      <c r="AM69" s="108"/>
      <c r="AN69" s="108"/>
    </row>
    <row r="70" spans="2:40" x14ac:dyDescent="0.25">
      <c r="B70" s="363">
        <v>35</v>
      </c>
      <c r="C70" s="132" t="str">
        <f t="shared" si="7"/>
        <v/>
      </c>
      <c r="D70" s="395"/>
      <c r="E70" s="395"/>
      <c r="F70" s="125"/>
      <c r="G70" s="107"/>
      <c r="H70" s="125"/>
      <c r="I70" s="134"/>
      <c r="J70" s="134"/>
      <c r="K70" s="350" t="str">
        <f t="shared" si="3"/>
        <v/>
      </c>
      <c r="L70" s="291"/>
      <c r="M70" s="352"/>
      <c r="N70" s="116"/>
      <c r="O70" s="116"/>
      <c r="P70" s="116"/>
      <c r="Q70" s="351">
        <f t="shared" si="4"/>
        <v>0</v>
      </c>
      <c r="R70" s="409" t="str">
        <f t="shared" si="5"/>
        <v/>
      </c>
      <c r="S70" s="407" t="str">
        <f t="shared" si="6"/>
        <v/>
      </c>
      <c r="T70" s="359"/>
      <c r="U70" s="359"/>
      <c r="V70" s="359"/>
      <c r="W70" s="359"/>
      <c r="X70" s="359"/>
      <c r="Y70" s="359"/>
      <c r="Z70" s="359"/>
      <c r="AA70" s="359"/>
      <c r="AB70" s="359"/>
      <c r="AC70" s="359"/>
      <c r="AD70" s="359"/>
      <c r="AE70" s="359"/>
      <c r="AF70" s="359"/>
      <c r="AG70" s="359"/>
      <c r="AH70" s="359"/>
      <c r="AI70" s="359"/>
      <c r="AJ70" s="359"/>
      <c r="AK70" s="359"/>
      <c r="AL70" s="108"/>
      <c r="AM70" s="108"/>
      <c r="AN70" s="108"/>
    </row>
    <row r="71" spans="2:40" x14ac:dyDescent="0.25">
      <c r="B71" s="363">
        <v>36</v>
      </c>
      <c r="C71" s="132" t="str">
        <f t="shared" si="7"/>
        <v/>
      </c>
      <c r="D71" s="395"/>
      <c r="E71" s="395"/>
      <c r="F71" s="125"/>
      <c r="G71" s="107"/>
      <c r="H71" s="125"/>
      <c r="I71" s="134"/>
      <c r="J71" s="134"/>
      <c r="K71" s="350" t="str">
        <f t="shared" si="3"/>
        <v/>
      </c>
      <c r="L71" s="291"/>
      <c r="M71" s="352"/>
      <c r="N71" s="116"/>
      <c r="O71" s="116"/>
      <c r="P71" s="116"/>
      <c r="Q71" s="351">
        <f t="shared" si="4"/>
        <v>0</v>
      </c>
      <c r="R71" s="409" t="str">
        <f t="shared" si="5"/>
        <v/>
      </c>
      <c r="S71" s="407" t="str">
        <f t="shared" si="6"/>
        <v/>
      </c>
      <c r="T71" s="359"/>
      <c r="U71" s="359"/>
      <c r="V71" s="359"/>
      <c r="W71" s="359"/>
      <c r="X71" s="359"/>
      <c r="Y71" s="359"/>
      <c r="Z71" s="359"/>
      <c r="AA71" s="359"/>
      <c r="AB71" s="359"/>
      <c r="AC71" s="359"/>
      <c r="AD71" s="359"/>
      <c r="AE71" s="359"/>
      <c r="AF71" s="359"/>
      <c r="AG71" s="359"/>
      <c r="AH71" s="359"/>
      <c r="AI71" s="359"/>
      <c r="AJ71" s="359"/>
      <c r="AK71" s="359"/>
      <c r="AL71" s="108"/>
      <c r="AM71" s="108"/>
      <c r="AN71" s="108"/>
    </row>
    <row r="72" spans="2:40" x14ac:dyDescent="0.25">
      <c r="B72" s="363">
        <v>37</v>
      </c>
      <c r="C72" s="132" t="str">
        <f t="shared" si="7"/>
        <v/>
      </c>
      <c r="D72" s="395"/>
      <c r="E72" s="395"/>
      <c r="F72" s="125"/>
      <c r="G72" s="107"/>
      <c r="H72" s="125"/>
      <c r="I72" s="134"/>
      <c r="J72" s="134"/>
      <c r="K72" s="350" t="str">
        <f t="shared" si="3"/>
        <v/>
      </c>
      <c r="L72" s="291"/>
      <c r="M72" s="352"/>
      <c r="N72" s="116"/>
      <c r="O72" s="116"/>
      <c r="P72" s="116"/>
      <c r="Q72" s="351">
        <f t="shared" si="4"/>
        <v>0</v>
      </c>
      <c r="R72" s="409" t="str">
        <f t="shared" si="5"/>
        <v/>
      </c>
      <c r="S72" s="407" t="str">
        <f t="shared" si="6"/>
        <v/>
      </c>
      <c r="T72" s="359"/>
      <c r="U72" s="359"/>
      <c r="V72" s="359"/>
      <c r="W72" s="359"/>
      <c r="X72" s="359"/>
      <c r="Y72" s="359"/>
      <c r="Z72" s="359"/>
      <c r="AA72" s="359"/>
      <c r="AB72" s="359"/>
      <c r="AC72" s="359"/>
      <c r="AD72" s="359"/>
      <c r="AE72" s="359"/>
      <c r="AF72" s="359"/>
      <c r="AG72" s="359"/>
      <c r="AH72" s="359"/>
      <c r="AI72" s="359"/>
      <c r="AJ72" s="359"/>
      <c r="AK72" s="359"/>
      <c r="AL72" s="108"/>
      <c r="AM72" s="108"/>
      <c r="AN72" s="108"/>
    </row>
    <row r="73" spans="2:40" x14ac:dyDescent="0.25">
      <c r="B73" s="363">
        <v>38</v>
      </c>
      <c r="C73" s="132" t="str">
        <f t="shared" si="7"/>
        <v/>
      </c>
      <c r="D73" s="395"/>
      <c r="E73" s="395"/>
      <c r="F73" s="125"/>
      <c r="G73" s="107"/>
      <c r="H73" s="125"/>
      <c r="I73" s="134"/>
      <c r="J73" s="134"/>
      <c r="K73" s="350" t="str">
        <f t="shared" si="3"/>
        <v/>
      </c>
      <c r="L73" s="291"/>
      <c r="M73" s="352"/>
      <c r="N73" s="116"/>
      <c r="O73" s="116"/>
      <c r="P73" s="116"/>
      <c r="Q73" s="351">
        <f t="shared" si="4"/>
        <v>0</v>
      </c>
      <c r="R73" s="409" t="str">
        <f t="shared" si="5"/>
        <v/>
      </c>
      <c r="S73" s="407" t="str">
        <f t="shared" si="6"/>
        <v/>
      </c>
      <c r="T73" s="359"/>
      <c r="U73" s="359"/>
      <c r="V73" s="359"/>
      <c r="W73" s="359"/>
      <c r="X73" s="359"/>
      <c r="Y73" s="359"/>
      <c r="Z73" s="359"/>
      <c r="AA73" s="359"/>
      <c r="AB73" s="359"/>
      <c r="AC73" s="359"/>
      <c r="AD73" s="359"/>
      <c r="AE73" s="359"/>
      <c r="AF73" s="359"/>
      <c r="AG73" s="359"/>
      <c r="AH73" s="359"/>
      <c r="AI73" s="359"/>
      <c r="AJ73" s="359"/>
      <c r="AK73" s="359"/>
      <c r="AL73" s="108"/>
      <c r="AM73" s="108"/>
      <c r="AN73" s="108"/>
    </row>
    <row r="74" spans="2:40" x14ac:dyDescent="0.25">
      <c r="B74" s="363">
        <v>39</v>
      </c>
      <c r="C74" s="132" t="str">
        <f t="shared" si="7"/>
        <v/>
      </c>
      <c r="D74" s="395"/>
      <c r="E74" s="395"/>
      <c r="F74" s="125"/>
      <c r="G74" s="107"/>
      <c r="H74" s="125"/>
      <c r="I74" s="134"/>
      <c r="J74" s="134"/>
      <c r="K74" s="350" t="str">
        <f t="shared" si="3"/>
        <v/>
      </c>
      <c r="L74" s="291"/>
      <c r="M74" s="352"/>
      <c r="N74" s="116"/>
      <c r="O74" s="116"/>
      <c r="P74" s="116"/>
      <c r="Q74" s="351">
        <f t="shared" si="4"/>
        <v>0</v>
      </c>
      <c r="R74" s="409" t="str">
        <f t="shared" si="5"/>
        <v/>
      </c>
      <c r="S74" s="407" t="str">
        <f t="shared" si="6"/>
        <v/>
      </c>
      <c r="T74" s="359"/>
      <c r="U74" s="359"/>
      <c r="V74" s="359"/>
      <c r="W74" s="359"/>
      <c r="X74" s="359"/>
      <c r="Y74" s="359"/>
      <c r="Z74" s="359"/>
      <c r="AA74" s="359"/>
      <c r="AB74" s="359"/>
      <c r="AC74" s="359"/>
      <c r="AD74" s="359"/>
      <c r="AE74" s="359"/>
      <c r="AF74" s="359"/>
      <c r="AG74" s="359"/>
      <c r="AH74" s="359"/>
      <c r="AI74" s="359"/>
      <c r="AJ74" s="359"/>
      <c r="AK74" s="359"/>
      <c r="AL74" s="108"/>
      <c r="AM74" s="108"/>
      <c r="AN74" s="108"/>
    </row>
    <row r="75" spans="2:40" x14ac:dyDescent="0.25">
      <c r="B75" s="363">
        <v>40</v>
      </c>
      <c r="C75" s="132" t="str">
        <f t="shared" si="7"/>
        <v/>
      </c>
      <c r="D75" s="395"/>
      <c r="E75" s="395"/>
      <c r="F75" s="125"/>
      <c r="G75" s="107"/>
      <c r="H75" s="125"/>
      <c r="I75" s="134"/>
      <c r="J75" s="134"/>
      <c r="K75" s="350" t="str">
        <f t="shared" si="3"/>
        <v/>
      </c>
      <c r="L75" s="291"/>
      <c r="M75" s="352"/>
      <c r="N75" s="116"/>
      <c r="O75" s="116"/>
      <c r="P75" s="116"/>
      <c r="Q75" s="351">
        <f t="shared" si="4"/>
        <v>0</v>
      </c>
      <c r="R75" s="409" t="str">
        <f t="shared" si="5"/>
        <v/>
      </c>
      <c r="S75" s="407" t="str">
        <f t="shared" si="6"/>
        <v/>
      </c>
      <c r="T75" s="359"/>
      <c r="U75" s="359"/>
      <c r="V75" s="359"/>
      <c r="W75" s="359"/>
      <c r="X75" s="359"/>
      <c r="Y75" s="359"/>
      <c r="Z75" s="359"/>
      <c r="AA75" s="359"/>
      <c r="AB75" s="359"/>
      <c r="AC75" s="359"/>
      <c r="AD75" s="359"/>
      <c r="AE75" s="359"/>
      <c r="AF75" s="359"/>
      <c r="AG75" s="359"/>
      <c r="AH75" s="359"/>
      <c r="AI75" s="359"/>
      <c r="AJ75" s="359"/>
      <c r="AK75" s="359"/>
      <c r="AL75" s="108"/>
      <c r="AM75" s="108"/>
      <c r="AN75" s="108"/>
    </row>
    <row r="76" spans="2:40" x14ac:dyDescent="0.25">
      <c r="B76" s="363">
        <v>41</v>
      </c>
      <c r="C76" s="132" t="str">
        <f t="shared" si="7"/>
        <v/>
      </c>
      <c r="D76" s="395"/>
      <c r="E76" s="395"/>
      <c r="F76" s="125"/>
      <c r="G76" s="107"/>
      <c r="H76" s="125"/>
      <c r="I76" s="134"/>
      <c r="J76" s="134"/>
      <c r="K76" s="350" t="str">
        <f t="shared" si="3"/>
        <v/>
      </c>
      <c r="L76" s="291"/>
      <c r="M76" s="352"/>
      <c r="N76" s="116"/>
      <c r="O76" s="116"/>
      <c r="P76" s="116"/>
      <c r="Q76" s="351">
        <f t="shared" si="4"/>
        <v>0</v>
      </c>
      <c r="R76" s="409" t="str">
        <f t="shared" si="5"/>
        <v/>
      </c>
      <c r="S76" s="407" t="str">
        <f t="shared" si="6"/>
        <v/>
      </c>
      <c r="T76" s="359"/>
      <c r="U76" s="359"/>
      <c r="V76" s="359"/>
      <c r="W76" s="359"/>
      <c r="X76" s="359"/>
      <c r="Y76" s="359"/>
      <c r="Z76" s="359"/>
      <c r="AA76" s="359"/>
      <c r="AB76" s="359"/>
      <c r="AC76" s="359"/>
      <c r="AD76" s="359"/>
      <c r="AE76" s="359"/>
      <c r="AF76" s="359"/>
      <c r="AG76" s="359"/>
      <c r="AH76" s="359"/>
      <c r="AI76" s="359"/>
      <c r="AJ76" s="359"/>
      <c r="AK76" s="359"/>
      <c r="AL76" s="108"/>
      <c r="AM76" s="108"/>
      <c r="AN76" s="108"/>
    </row>
    <row r="77" spans="2:40" x14ac:dyDescent="0.25">
      <c r="B77" s="363">
        <v>42</v>
      </c>
      <c r="C77" s="132" t="str">
        <f t="shared" si="7"/>
        <v/>
      </c>
      <c r="D77" s="395"/>
      <c r="E77" s="395"/>
      <c r="F77" s="125"/>
      <c r="G77" s="107"/>
      <c r="H77" s="125"/>
      <c r="I77" s="134"/>
      <c r="J77" s="134"/>
      <c r="K77" s="350" t="str">
        <f t="shared" si="3"/>
        <v/>
      </c>
      <c r="L77" s="291"/>
      <c r="M77" s="352"/>
      <c r="N77" s="116"/>
      <c r="O77" s="116"/>
      <c r="P77" s="116"/>
      <c r="Q77" s="351">
        <f t="shared" si="4"/>
        <v>0</v>
      </c>
      <c r="R77" s="409" t="str">
        <f t="shared" si="5"/>
        <v/>
      </c>
      <c r="S77" s="407" t="str">
        <f t="shared" si="6"/>
        <v/>
      </c>
      <c r="T77" s="359"/>
      <c r="U77" s="359"/>
      <c r="V77" s="359"/>
      <c r="W77" s="359"/>
      <c r="X77" s="359"/>
      <c r="Y77" s="359"/>
      <c r="Z77" s="359"/>
      <c r="AA77" s="359"/>
      <c r="AB77" s="359"/>
      <c r="AC77" s="359"/>
      <c r="AD77" s="359"/>
      <c r="AE77" s="359"/>
      <c r="AF77" s="359"/>
      <c r="AG77" s="359"/>
      <c r="AH77" s="359"/>
      <c r="AI77" s="359"/>
      <c r="AJ77" s="359"/>
      <c r="AK77" s="359"/>
      <c r="AL77" s="108"/>
      <c r="AM77" s="108"/>
      <c r="AN77" s="108"/>
    </row>
    <row r="78" spans="2:40" x14ac:dyDescent="0.25">
      <c r="B78" s="363">
        <v>43</v>
      </c>
      <c r="C78" s="132" t="str">
        <f t="shared" si="7"/>
        <v/>
      </c>
      <c r="D78" s="395"/>
      <c r="E78" s="395"/>
      <c r="F78" s="125"/>
      <c r="G78" s="107"/>
      <c r="H78" s="125"/>
      <c r="I78" s="134"/>
      <c r="J78" s="134"/>
      <c r="K78" s="350" t="str">
        <f t="shared" si="3"/>
        <v/>
      </c>
      <c r="L78" s="291"/>
      <c r="M78" s="352"/>
      <c r="N78" s="116"/>
      <c r="O78" s="116"/>
      <c r="P78" s="116"/>
      <c r="Q78" s="351">
        <f t="shared" si="4"/>
        <v>0</v>
      </c>
      <c r="R78" s="409" t="str">
        <f t="shared" si="5"/>
        <v/>
      </c>
      <c r="S78" s="407" t="str">
        <f t="shared" si="6"/>
        <v/>
      </c>
      <c r="T78" s="359"/>
      <c r="U78" s="359"/>
      <c r="V78" s="359"/>
      <c r="W78" s="359"/>
      <c r="X78" s="359"/>
      <c r="Y78" s="359"/>
      <c r="Z78" s="359"/>
      <c r="AA78" s="359"/>
      <c r="AB78" s="359"/>
      <c r="AC78" s="359"/>
      <c r="AD78" s="359"/>
      <c r="AE78" s="359"/>
      <c r="AF78" s="359"/>
      <c r="AG78" s="359"/>
      <c r="AH78" s="359"/>
      <c r="AI78" s="359"/>
      <c r="AJ78" s="359"/>
      <c r="AK78" s="359"/>
      <c r="AL78" s="108"/>
      <c r="AM78" s="108"/>
      <c r="AN78" s="108"/>
    </row>
    <row r="79" spans="2:40" x14ac:dyDescent="0.25">
      <c r="B79" s="363">
        <v>44</v>
      </c>
      <c r="C79" s="132" t="str">
        <f t="shared" si="7"/>
        <v/>
      </c>
      <c r="D79" s="395"/>
      <c r="E79" s="395"/>
      <c r="F79" s="125"/>
      <c r="G79" s="107"/>
      <c r="H79" s="125"/>
      <c r="I79" s="134"/>
      <c r="J79" s="134"/>
      <c r="K79" s="350" t="str">
        <f t="shared" si="3"/>
        <v/>
      </c>
      <c r="L79" s="291"/>
      <c r="M79" s="352"/>
      <c r="N79" s="116"/>
      <c r="O79" s="116"/>
      <c r="P79" s="116"/>
      <c r="Q79" s="351">
        <f t="shared" si="4"/>
        <v>0</v>
      </c>
      <c r="R79" s="409" t="str">
        <f t="shared" si="5"/>
        <v/>
      </c>
      <c r="S79" s="407" t="str">
        <f t="shared" si="6"/>
        <v/>
      </c>
      <c r="T79" s="359"/>
      <c r="U79" s="359"/>
      <c r="V79" s="359"/>
      <c r="W79" s="359"/>
      <c r="X79" s="359"/>
      <c r="Y79" s="359"/>
      <c r="Z79" s="359"/>
      <c r="AA79" s="359"/>
      <c r="AB79" s="359"/>
      <c r="AC79" s="359"/>
      <c r="AD79" s="359"/>
      <c r="AE79" s="359"/>
      <c r="AF79" s="359"/>
      <c r="AG79" s="359"/>
      <c r="AH79" s="359"/>
      <c r="AI79" s="359"/>
      <c r="AJ79" s="359"/>
      <c r="AK79" s="359"/>
      <c r="AL79" s="108"/>
      <c r="AM79" s="108"/>
      <c r="AN79" s="108"/>
    </row>
    <row r="80" spans="2:40" x14ac:dyDescent="0.25">
      <c r="B80" s="363">
        <v>45</v>
      </c>
      <c r="C80" s="132" t="str">
        <f t="shared" si="7"/>
        <v/>
      </c>
      <c r="D80" s="395"/>
      <c r="E80" s="395"/>
      <c r="F80" s="125"/>
      <c r="G80" s="107"/>
      <c r="H80" s="125"/>
      <c r="I80" s="134"/>
      <c r="J80" s="134"/>
      <c r="K80" s="350" t="str">
        <f t="shared" si="3"/>
        <v/>
      </c>
      <c r="L80" s="291"/>
      <c r="M80" s="352"/>
      <c r="N80" s="116"/>
      <c r="O80" s="116"/>
      <c r="P80" s="116"/>
      <c r="Q80" s="351">
        <f t="shared" si="4"/>
        <v>0</v>
      </c>
      <c r="R80" s="409" t="str">
        <f t="shared" si="5"/>
        <v/>
      </c>
      <c r="S80" s="407" t="str">
        <f t="shared" si="6"/>
        <v/>
      </c>
      <c r="T80" s="359"/>
      <c r="U80" s="359"/>
      <c r="V80" s="359"/>
      <c r="W80" s="359"/>
      <c r="X80" s="359"/>
      <c r="Y80" s="359"/>
      <c r="Z80" s="359"/>
      <c r="AA80" s="359"/>
      <c r="AB80" s="359"/>
      <c r="AC80" s="359"/>
      <c r="AD80" s="359"/>
      <c r="AE80" s="359"/>
      <c r="AF80" s="359"/>
      <c r="AG80" s="359"/>
      <c r="AH80" s="359"/>
      <c r="AI80" s="359"/>
      <c r="AJ80" s="359"/>
      <c r="AK80" s="359"/>
      <c r="AL80" s="108"/>
      <c r="AM80" s="108"/>
      <c r="AN80" s="108"/>
    </row>
    <row r="81" spans="2:40" x14ac:dyDescent="0.25">
      <c r="B81" s="363">
        <v>46</v>
      </c>
      <c r="C81" s="132" t="str">
        <f t="shared" si="7"/>
        <v/>
      </c>
      <c r="D81" s="395"/>
      <c r="E81" s="395"/>
      <c r="F81" s="125"/>
      <c r="G81" s="107"/>
      <c r="H81" s="125"/>
      <c r="I81" s="134"/>
      <c r="J81" s="134"/>
      <c r="K81" s="350" t="str">
        <f t="shared" si="3"/>
        <v/>
      </c>
      <c r="L81" s="291"/>
      <c r="M81" s="352"/>
      <c r="N81" s="116"/>
      <c r="O81" s="116"/>
      <c r="P81" s="116"/>
      <c r="Q81" s="351">
        <f t="shared" si="4"/>
        <v>0</v>
      </c>
      <c r="R81" s="409" t="str">
        <f t="shared" si="5"/>
        <v/>
      </c>
      <c r="S81" s="407" t="str">
        <f t="shared" si="6"/>
        <v/>
      </c>
      <c r="T81" s="359"/>
      <c r="U81" s="359"/>
      <c r="V81" s="359"/>
      <c r="W81" s="359"/>
      <c r="X81" s="359"/>
      <c r="Y81" s="359"/>
      <c r="Z81" s="359"/>
      <c r="AA81" s="359"/>
      <c r="AB81" s="359"/>
      <c r="AC81" s="359"/>
      <c r="AD81" s="359"/>
      <c r="AE81" s="359"/>
      <c r="AF81" s="359"/>
      <c r="AG81" s="359"/>
      <c r="AH81" s="359"/>
      <c r="AI81" s="359"/>
      <c r="AJ81" s="359"/>
      <c r="AK81" s="359"/>
      <c r="AL81" s="108"/>
      <c r="AM81" s="108"/>
      <c r="AN81" s="108"/>
    </row>
    <row r="82" spans="2:40" x14ac:dyDescent="0.25">
      <c r="B82" s="363">
        <v>47</v>
      </c>
      <c r="C82" s="132" t="str">
        <f t="shared" si="7"/>
        <v/>
      </c>
      <c r="D82" s="395"/>
      <c r="E82" s="395"/>
      <c r="F82" s="125"/>
      <c r="G82" s="107"/>
      <c r="H82" s="125"/>
      <c r="I82" s="134"/>
      <c r="J82" s="134"/>
      <c r="K82" s="350" t="str">
        <f t="shared" si="3"/>
        <v/>
      </c>
      <c r="L82" s="291"/>
      <c r="M82" s="352"/>
      <c r="N82" s="116"/>
      <c r="O82" s="116"/>
      <c r="P82" s="116"/>
      <c r="Q82" s="351">
        <f t="shared" si="4"/>
        <v>0</v>
      </c>
      <c r="R82" s="409" t="str">
        <f t="shared" si="5"/>
        <v/>
      </c>
      <c r="S82" s="407" t="str">
        <f t="shared" si="6"/>
        <v/>
      </c>
      <c r="T82" s="359"/>
      <c r="U82" s="359"/>
      <c r="V82" s="359"/>
      <c r="W82" s="359"/>
      <c r="X82" s="359"/>
      <c r="Y82" s="359"/>
      <c r="Z82" s="359"/>
      <c r="AA82" s="359"/>
      <c r="AB82" s="359"/>
      <c r="AC82" s="359"/>
      <c r="AD82" s="359"/>
      <c r="AE82" s="359"/>
      <c r="AF82" s="359"/>
      <c r="AG82" s="359"/>
      <c r="AH82" s="359"/>
      <c r="AI82" s="359"/>
      <c r="AJ82" s="359"/>
      <c r="AK82" s="359"/>
      <c r="AL82" s="108"/>
      <c r="AM82" s="108"/>
      <c r="AN82" s="108"/>
    </row>
    <row r="83" spans="2:40" x14ac:dyDescent="0.25">
      <c r="B83" s="363">
        <v>48</v>
      </c>
      <c r="C83" s="132" t="str">
        <f t="shared" si="7"/>
        <v/>
      </c>
      <c r="D83" s="395"/>
      <c r="E83" s="395"/>
      <c r="F83" s="125"/>
      <c r="G83" s="107"/>
      <c r="H83" s="125"/>
      <c r="I83" s="134"/>
      <c r="J83" s="134"/>
      <c r="K83" s="350" t="str">
        <f t="shared" si="3"/>
        <v/>
      </c>
      <c r="L83" s="291"/>
      <c r="M83" s="352"/>
      <c r="N83" s="116"/>
      <c r="O83" s="116"/>
      <c r="P83" s="116"/>
      <c r="Q83" s="351">
        <f t="shared" si="4"/>
        <v>0</v>
      </c>
      <c r="R83" s="409" t="str">
        <f t="shared" si="5"/>
        <v/>
      </c>
      <c r="S83" s="407" t="str">
        <f t="shared" si="6"/>
        <v/>
      </c>
      <c r="T83" s="359"/>
      <c r="U83" s="359"/>
      <c r="V83" s="359"/>
      <c r="W83" s="359"/>
      <c r="X83" s="359"/>
      <c r="Y83" s="359"/>
      <c r="Z83" s="359"/>
      <c r="AA83" s="359"/>
      <c r="AB83" s="359"/>
      <c r="AC83" s="359"/>
      <c r="AD83" s="359"/>
      <c r="AE83" s="359"/>
      <c r="AF83" s="359"/>
      <c r="AG83" s="359"/>
      <c r="AH83" s="359"/>
      <c r="AI83" s="359"/>
      <c r="AJ83" s="359"/>
      <c r="AK83" s="359"/>
      <c r="AL83" s="108"/>
      <c r="AM83" s="108"/>
      <c r="AN83" s="108"/>
    </row>
    <row r="84" spans="2:40" x14ac:dyDescent="0.25">
      <c r="B84" s="363">
        <v>49</v>
      </c>
      <c r="C84" s="132" t="str">
        <f t="shared" si="7"/>
        <v/>
      </c>
      <c r="D84" s="395"/>
      <c r="E84" s="395"/>
      <c r="F84" s="125"/>
      <c r="G84" s="107"/>
      <c r="H84" s="125"/>
      <c r="I84" s="134"/>
      <c r="J84" s="134"/>
      <c r="K84" s="350" t="str">
        <f t="shared" si="3"/>
        <v/>
      </c>
      <c r="L84" s="291"/>
      <c r="M84" s="352"/>
      <c r="N84" s="116"/>
      <c r="O84" s="116"/>
      <c r="P84" s="116"/>
      <c r="Q84" s="351">
        <f t="shared" si="4"/>
        <v>0</v>
      </c>
      <c r="R84" s="409" t="str">
        <f t="shared" si="5"/>
        <v/>
      </c>
      <c r="S84" s="407" t="str">
        <f t="shared" si="6"/>
        <v/>
      </c>
      <c r="T84" s="359"/>
      <c r="U84" s="359"/>
      <c r="V84" s="359"/>
      <c r="W84" s="359"/>
      <c r="X84" s="359"/>
      <c r="Y84" s="359"/>
      <c r="Z84" s="359"/>
      <c r="AA84" s="359"/>
      <c r="AB84" s="359"/>
      <c r="AC84" s="359"/>
      <c r="AD84" s="359"/>
      <c r="AE84" s="359"/>
      <c r="AF84" s="359"/>
      <c r="AG84" s="359"/>
      <c r="AH84" s="359"/>
      <c r="AI84" s="359"/>
      <c r="AJ84" s="359"/>
      <c r="AK84" s="359"/>
      <c r="AL84" s="108"/>
      <c r="AM84" s="108"/>
      <c r="AN84" s="108"/>
    </row>
    <row r="85" spans="2:40" x14ac:dyDescent="0.25">
      <c r="B85" s="363">
        <v>50</v>
      </c>
      <c r="C85" s="132" t="str">
        <f t="shared" si="7"/>
        <v/>
      </c>
      <c r="D85" s="395"/>
      <c r="E85" s="395"/>
      <c r="F85" s="125"/>
      <c r="G85" s="107"/>
      <c r="H85" s="125"/>
      <c r="I85" s="134"/>
      <c r="J85" s="134"/>
      <c r="K85" s="350" t="str">
        <f t="shared" si="3"/>
        <v/>
      </c>
      <c r="L85" s="291"/>
      <c r="M85" s="352"/>
      <c r="N85" s="116"/>
      <c r="O85" s="116"/>
      <c r="P85" s="116"/>
      <c r="Q85" s="351">
        <f t="shared" si="4"/>
        <v>0</v>
      </c>
      <c r="R85" s="409" t="str">
        <f t="shared" si="5"/>
        <v/>
      </c>
      <c r="S85" s="407" t="str">
        <f t="shared" si="6"/>
        <v/>
      </c>
      <c r="T85" s="359"/>
      <c r="U85" s="359"/>
      <c r="V85" s="359"/>
      <c r="W85" s="359"/>
      <c r="X85" s="359"/>
      <c r="Y85" s="359"/>
      <c r="Z85" s="359"/>
      <c r="AA85" s="359"/>
      <c r="AB85" s="359"/>
      <c r="AC85" s="359"/>
      <c r="AD85" s="359"/>
      <c r="AE85" s="359"/>
      <c r="AF85" s="359"/>
      <c r="AG85" s="359"/>
      <c r="AH85" s="359"/>
      <c r="AI85" s="359"/>
      <c r="AJ85" s="359"/>
      <c r="AK85" s="359"/>
      <c r="AL85" s="108"/>
      <c r="AM85" s="108"/>
      <c r="AN85" s="108"/>
    </row>
    <row r="86" spans="2:40" x14ac:dyDescent="0.25">
      <c r="B86" s="363">
        <v>51</v>
      </c>
      <c r="C86" s="132" t="str">
        <f t="shared" si="7"/>
        <v/>
      </c>
      <c r="D86" s="395"/>
      <c r="E86" s="395"/>
      <c r="F86" s="125"/>
      <c r="G86" s="107"/>
      <c r="H86" s="125"/>
      <c r="I86" s="134"/>
      <c r="J86" s="134"/>
      <c r="K86" s="350" t="str">
        <f t="shared" si="3"/>
        <v/>
      </c>
      <c r="L86" s="291"/>
      <c r="M86" s="352"/>
      <c r="N86" s="116"/>
      <c r="O86" s="116"/>
      <c r="P86" s="116"/>
      <c r="Q86" s="351">
        <f t="shared" si="4"/>
        <v>0</v>
      </c>
      <c r="R86" s="409" t="str">
        <f t="shared" si="5"/>
        <v/>
      </c>
      <c r="S86" s="407" t="str">
        <f t="shared" si="6"/>
        <v/>
      </c>
      <c r="T86" s="359"/>
      <c r="U86" s="359"/>
      <c r="V86" s="359"/>
      <c r="W86" s="359"/>
      <c r="X86" s="359"/>
      <c r="Y86" s="359"/>
      <c r="Z86" s="359"/>
      <c r="AA86" s="359"/>
      <c r="AB86" s="359"/>
      <c r="AC86" s="359"/>
      <c r="AD86" s="359"/>
      <c r="AE86" s="359"/>
      <c r="AF86" s="359"/>
      <c r="AG86" s="359"/>
      <c r="AH86" s="359"/>
      <c r="AI86" s="359"/>
      <c r="AJ86" s="359"/>
      <c r="AK86" s="359"/>
      <c r="AL86" s="108"/>
      <c r="AM86" s="108"/>
      <c r="AN86" s="108"/>
    </row>
    <row r="87" spans="2:40" x14ac:dyDescent="0.25">
      <c r="B87" s="363">
        <v>52</v>
      </c>
      <c r="C87" s="132" t="str">
        <f t="shared" si="7"/>
        <v/>
      </c>
      <c r="D87" s="395"/>
      <c r="E87" s="395"/>
      <c r="F87" s="125"/>
      <c r="G87" s="107"/>
      <c r="H87" s="125"/>
      <c r="I87" s="134"/>
      <c r="J87" s="134"/>
      <c r="K87" s="350" t="str">
        <f t="shared" si="3"/>
        <v/>
      </c>
      <c r="L87" s="291"/>
      <c r="M87" s="352"/>
      <c r="N87" s="116"/>
      <c r="O87" s="116"/>
      <c r="P87" s="116"/>
      <c r="Q87" s="351">
        <f t="shared" si="4"/>
        <v>0</v>
      </c>
      <c r="R87" s="409" t="str">
        <f t="shared" si="5"/>
        <v/>
      </c>
      <c r="S87" s="407" t="str">
        <f t="shared" si="6"/>
        <v/>
      </c>
      <c r="T87" s="359"/>
      <c r="U87" s="359"/>
      <c r="V87" s="359"/>
      <c r="W87" s="359"/>
      <c r="X87" s="359"/>
      <c r="Y87" s="359"/>
      <c r="Z87" s="359"/>
      <c r="AA87" s="359"/>
      <c r="AB87" s="359"/>
      <c r="AC87" s="359"/>
      <c r="AD87" s="359"/>
      <c r="AE87" s="359"/>
      <c r="AF87" s="359"/>
      <c r="AG87" s="359"/>
      <c r="AH87" s="359"/>
      <c r="AI87" s="359"/>
      <c r="AJ87" s="359"/>
      <c r="AK87" s="359"/>
      <c r="AL87" s="108"/>
      <c r="AM87" s="108"/>
      <c r="AN87" s="108"/>
    </row>
    <row r="88" spans="2:40" x14ac:dyDescent="0.25">
      <c r="B88" s="363">
        <v>53</v>
      </c>
      <c r="C88" s="132" t="str">
        <f t="shared" si="7"/>
        <v/>
      </c>
      <c r="D88" s="395"/>
      <c r="E88" s="395"/>
      <c r="F88" s="125"/>
      <c r="G88" s="107"/>
      <c r="H88" s="125"/>
      <c r="I88" s="134"/>
      <c r="J88" s="134"/>
      <c r="K88" s="350" t="str">
        <f t="shared" si="3"/>
        <v/>
      </c>
      <c r="L88" s="291"/>
      <c r="M88" s="352"/>
      <c r="N88" s="116"/>
      <c r="O88" s="116"/>
      <c r="P88" s="116"/>
      <c r="Q88" s="351">
        <f t="shared" si="4"/>
        <v>0</v>
      </c>
      <c r="R88" s="409" t="str">
        <f t="shared" si="5"/>
        <v/>
      </c>
      <c r="S88" s="407" t="str">
        <f t="shared" si="6"/>
        <v/>
      </c>
      <c r="T88" s="359"/>
      <c r="U88" s="359"/>
      <c r="V88" s="359"/>
      <c r="W88" s="359"/>
      <c r="X88" s="359"/>
      <c r="Y88" s="359"/>
      <c r="Z88" s="359"/>
      <c r="AA88" s="359"/>
      <c r="AB88" s="359"/>
      <c r="AC88" s="359"/>
      <c r="AD88" s="359"/>
      <c r="AE88" s="359"/>
      <c r="AF88" s="359"/>
      <c r="AG88" s="359"/>
      <c r="AH88" s="359"/>
      <c r="AI88" s="359"/>
      <c r="AJ88" s="359"/>
      <c r="AK88" s="359"/>
      <c r="AL88" s="108"/>
      <c r="AM88" s="108"/>
      <c r="AN88" s="108"/>
    </row>
    <row r="89" spans="2:40" x14ac:dyDescent="0.25">
      <c r="B89" s="363">
        <v>54</v>
      </c>
      <c r="C89" s="132" t="str">
        <f t="shared" si="7"/>
        <v/>
      </c>
      <c r="D89" s="395"/>
      <c r="E89" s="395"/>
      <c r="F89" s="125"/>
      <c r="G89" s="107"/>
      <c r="H89" s="125"/>
      <c r="I89" s="134"/>
      <c r="J89" s="134"/>
      <c r="K89" s="350" t="str">
        <f t="shared" si="3"/>
        <v/>
      </c>
      <c r="L89" s="291"/>
      <c r="M89" s="352"/>
      <c r="N89" s="116"/>
      <c r="O89" s="116"/>
      <c r="P89" s="116"/>
      <c r="Q89" s="351">
        <f t="shared" si="4"/>
        <v>0</v>
      </c>
      <c r="R89" s="409" t="str">
        <f t="shared" si="5"/>
        <v/>
      </c>
      <c r="S89" s="407" t="str">
        <f t="shared" si="6"/>
        <v/>
      </c>
      <c r="T89" s="359"/>
      <c r="U89" s="359"/>
      <c r="V89" s="359"/>
      <c r="W89" s="359"/>
      <c r="X89" s="359"/>
      <c r="Y89" s="359"/>
      <c r="Z89" s="359"/>
      <c r="AA89" s="359"/>
      <c r="AB89" s="359"/>
      <c r="AC89" s="359"/>
      <c r="AD89" s="359"/>
      <c r="AE89" s="359"/>
      <c r="AF89" s="359"/>
      <c r="AG89" s="359"/>
      <c r="AH89" s="359"/>
      <c r="AI89" s="359"/>
      <c r="AJ89" s="359"/>
      <c r="AK89" s="359"/>
      <c r="AL89" s="108"/>
      <c r="AM89" s="108"/>
      <c r="AN89" s="108"/>
    </row>
    <row r="90" spans="2:40" x14ac:dyDescent="0.25">
      <c r="B90" s="363">
        <v>55</v>
      </c>
      <c r="C90" s="132" t="str">
        <f t="shared" si="7"/>
        <v/>
      </c>
      <c r="D90" s="395"/>
      <c r="E90" s="395"/>
      <c r="F90" s="125"/>
      <c r="G90" s="107"/>
      <c r="H90" s="125"/>
      <c r="I90" s="134"/>
      <c r="J90" s="134"/>
      <c r="K90" s="350" t="str">
        <f t="shared" si="3"/>
        <v/>
      </c>
      <c r="L90" s="291"/>
      <c r="M90" s="352"/>
      <c r="N90" s="116"/>
      <c r="O90" s="116"/>
      <c r="P90" s="116"/>
      <c r="Q90" s="351">
        <f t="shared" si="4"/>
        <v>0</v>
      </c>
      <c r="R90" s="409" t="str">
        <f t="shared" si="5"/>
        <v/>
      </c>
      <c r="S90" s="407" t="str">
        <f t="shared" si="6"/>
        <v/>
      </c>
      <c r="T90" s="359"/>
      <c r="U90" s="359"/>
      <c r="V90" s="359"/>
      <c r="W90" s="359"/>
      <c r="X90" s="359"/>
      <c r="Y90" s="359"/>
      <c r="Z90" s="359"/>
      <c r="AA90" s="359"/>
      <c r="AB90" s="359"/>
      <c r="AC90" s="359"/>
      <c r="AD90" s="359"/>
      <c r="AE90" s="359"/>
      <c r="AF90" s="359"/>
      <c r="AG90" s="359"/>
      <c r="AH90" s="359"/>
      <c r="AI90" s="359"/>
      <c r="AJ90" s="359"/>
      <c r="AK90" s="359"/>
      <c r="AL90" s="108"/>
      <c r="AM90" s="108"/>
      <c r="AN90" s="108"/>
    </row>
    <row r="91" spans="2:40" x14ac:dyDescent="0.25">
      <c r="B91" s="363">
        <v>56</v>
      </c>
      <c r="C91" s="132" t="str">
        <f t="shared" si="7"/>
        <v/>
      </c>
      <c r="D91" s="395"/>
      <c r="E91" s="395"/>
      <c r="F91" s="125"/>
      <c r="G91" s="107"/>
      <c r="H91" s="125"/>
      <c r="I91" s="134"/>
      <c r="J91" s="134"/>
      <c r="K91" s="350" t="str">
        <f t="shared" si="3"/>
        <v/>
      </c>
      <c r="L91" s="291"/>
      <c r="M91" s="352"/>
      <c r="N91" s="116"/>
      <c r="O91" s="116"/>
      <c r="P91" s="116"/>
      <c r="Q91" s="351">
        <f t="shared" si="4"/>
        <v>0</v>
      </c>
      <c r="R91" s="409" t="str">
        <f t="shared" si="5"/>
        <v/>
      </c>
      <c r="S91" s="407" t="str">
        <f t="shared" si="6"/>
        <v/>
      </c>
      <c r="T91" s="359"/>
      <c r="U91" s="359"/>
      <c r="V91" s="359"/>
      <c r="W91" s="359"/>
      <c r="X91" s="359"/>
      <c r="Y91" s="359"/>
      <c r="Z91" s="359"/>
      <c r="AA91" s="359"/>
      <c r="AB91" s="359"/>
      <c r="AC91" s="359"/>
      <c r="AD91" s="359"/>
      <c r="AE91" s="359"/>
      <c r="AF91" s="359"/>
      <c r="AG91" s="359"/>
      <c r="AH91" s="359"/>
      <c r="AI91" s="359"/>
      <c r="AJ91" s="359"/>
      <c r="AK91" s="359"/>
      <c r="AL91" s="108"/>
      <c r="AM91" s="108"/>
      <c r="AN91" s="108"/>
    </row>
    <row r="92" spans="2:40" x14ac:dyDescent="0.25">
      <c r="B92" s="363">
        <v>57</v>
      </c>
      <c r="C92" s="132" t="str">
        <f t="shared" si="7"/>
        <v/>
      </c>
      <c r="D92" s="395"/>
      <c r="E92" s="395"/>
      <c r="F92" s="125"/>
      <c r="G92" s="107"/>
      <c r="H92" s="125"/>
      <c r="I92" s="134"/>
      <c r="J92" s="134"/>
      <c r="K92" s="350" t="str">
        <f t="shared" si="3"/>
        <v/>
      </c>
      <c r="L92" s="291"/>
      <c r="M92" s="352"/>
      <c r="N92" s="116"/>
      <c r="O92" s="116"/>
      <c r="P92" s="116"/>
      <c r="Q92" s="351">
        <f t="shared" si="4"/>
        <v>0</v>
      </c>
      <c r="R92" s="409" t="str">
        <f t="shared" si="5"/>
        <v/>
      </c>
      <c r="S92" s="407" t="str">
        <f t="shared" si="6"/>
        <v/>
      </c>
      <c r="T92" s="359"/>
      <c r="U92" s="359"/>
      <c r="V92" s="359"/>
      <c r="W92" s="359"/>
      <c r="X92" s="359"/>
      <c r="Y92" s="359"/>
      <c r="Z92" s="359"/>
      <c r="AA92" s="359"/>
      <c r="AB92" s="359"/>
      <c r="AC92" s="359"/>
      <c r="AD92" s="359"/>
      <c r="AE92" s="359"/>
      <c r="AF92" s="359"/>
      <c r="AG92" s="359"/>
      <c r="AH92" s="359"/>
      <c r="AI92" s="359"/>
      <c r="AJ92" s="359"/>
      <c r="AK92" s="359"/>
      <c r="AL92" s="108"/>
      <c r="AM92" s="108"/>
      <c r="AN92" s="108"/>
    </row>
    <row r="93" spans="2:40" x14ac:dyDescent="0.25">
      <c r="B93" s="363">
        <v>58</v>
      </c>
      <c r="C93" s="132" t="str">
        <f t="shared" si="7"/>
        <v/>
      </c>
      <c r="D93" s="395"/>
      <c r="E93" s="395"/>
      <c r="F93" s="125"/>
      <c r="G93" s="107"/>
      <c r="H93" s="125"/>
      <c r="I93" s="134"/>
      <c r="J93" s="134"/>
      <c r="K93" s="350" t="str">
        <f t="shared" si="3"/>
        <v/>
      </c>
      <c r="L93" s="291"/>
      <c r="M93" s="352"/>
      <c r="N93" s="116"/>
      <c r="O93" s="116"/>
      <c r="P93" s="116"/>
      <c r="Q93" s="351">
        <f>SUM(L93:P93)</f>
        <v>0</v>
      </c>
      <c r="R93" s="409" t="str">
        <f t="shared" si="5"/>
        <v/>
      </c>
      <c r="S93" s="407" t="str">
        <f t="shared" si="6"/>
        <v/>
      </c>
      <c r="AL93" s="108"/>
      <c r="AM93" s="108"/>
      <c r="AN93" s="108"/>
    </row>
    <row r="94" spans="2:40" x14ac:dyDescent="0.25">
      <c r="B94" s="363">
        <v>59</v>
      </c>
      <c r="C94" s="132" t="str">
        <f t="shared" si="7"/>
        <v/>
      </c>
      <c r="D94" s="395"/>
      <c r="E94" s="395"/>
      <c r="F94" s="125"/>
      <c r="G94" s="107"/>
      <c r="H94" s="125"/>
      <c r="I94" s="134"/>
      <c r="J94" s="134"/>
      <c r="K94" s="350" t="str">
        <f t="shared" si="3"/>
        <v/>
      </c>
      <c r="L94" s="291"/>
      <c r="M94" s="352"/>
      <c r="N94" s="116"/>
      <c r="O94" s="116"/>
      <c r="P94" s="116"/>
      <c r="Q94" s="351">
        <f t="shared" si="4"/>
        <v>0</v>
      </c>
      <c r="R94" s="409" t="str">
        <f t="shared" si="5"/>
        <v/>
      </c>
      <c r="S94" s="407" t="str">
        <f t="shared" si="6"/>
        <v/>
      </c>
      <c r="AL94" s="108"/>
      <c r="AM94" s="108"/>
      <c r="AN94" s="108"/>
    </row>
    <row r="95" spans="2:40" x14ac:dyDescent="0.25">
      <c r="B95" s="363">
        <v>60</v>
      </c>
      <c r="C95" s="132" t="str">
        <f t="shared" si="7"/>
        <v/>
      </c>
      <c r="D95" s="395"/>
      <c r="E95" s="395"/>
      <c r="F95" s="125"/>
      <c r="G95" s="107"/>
      <c r="H95" s="125"/>
      <c r="I95" s="134"/>
      <c r="J95" s="134"/>
      <c r="K95" s="350" t="str">
        <f t="shared" si="3"/>
        <v/>
      </c>
      <c r="L95" s="291"/>
      <c r="M95" s="352"/>
      <c r="N95" s="116"/>
      <c r="O95" s="116"/>
      <c r="P95" s="116"/>
      <c r="Q95" s="351">
        <f t="shared" si="4"/>
        <v>0</v>
      </c>
      <c r="R95" s="409" t="str">
        <f t="shared" si="5"/>
        <v/>
      </c>
      <c r="S95" s="407" t="str">
        <f t="shared" si="6"/>
        <v/>
      </c>
      <c r="AL95" s="108"/>
      <c r="AM95" s="108"/>
      <c r="AN95" s="108"/>
    </row>
    <row r="96" spans="2:40" x14ac:dyDescent="0.25">
      <c r="B96" s="363">
        <v>61</v>
      </c>
      <c r="C96" s="132" t="str">
        <f t="shared" si="7"/>
        <v/>
      </c>
      <c r="D96" s="395"/>
      <c r="E96" s="395"/>
      <c r="F96" s="125"/>
      <c r="G96" s="107"/>
      <c r="H96" s="125"/>
      <c r="I96" s="134"/>
      <c r="J96" s="134"/>
      <c r="K96" s="350" t="str">
        <f t="shared" si="3"/>
        <v/>
      </c>
      <c r="L96" s="291"/>
      <c r="M96" s="352"/>
      <c r="N96" s="116"/>
      <c r="O96" s="116"/>
      <c r="P96" s="116"/>
      <c r="Q96" s="351">
        <f t="shared" si="4"/>
        <v>0</v>
      </c>
      <c r="R96" s="409" t="str">
        <f t="shared" si="5"/>
        <v/>
      </c>
      <c r="S96" s="407" t="str">
        <f t="shared" si="6"/>
        <v/>
      </c>
      <c r="AL96" s="108"/>
      <c r="AM96" s="108"/>
      <c r="AN96" s="108"/>
    </row>
    <row r="97" spans="2:40" x14ac:dyDescent="0.25">
      <c r="B97" s="363">
        <v>62</v>
      </c>
      <c r="C97" s="132" t="str">
        <f t="shared" si="7"/>
        <v/>
      </c>
      <c r="D97" s="395"/>
      <c r="E97" s="395"/>
      <c r="F97" s="125"/>
      <c r="G97" s="125"/>
      <c r="H97" s="125"/>
      <c r="I97" s="134"/>
      <c r="J97" s="134"/>
      <c r="K97" s="350" t="str">
        <f t="shared" si="3"/>
        <v/>
      </c>
      <c r="L97" s="291"/>
      <c r="M97" s="352"/>
      <c r="N97" s="116"/>
      <c r="O97" s="116"/>
      <c r="P97" s="116"/>
      <c r="Q97" s="351">
        <f t="shared" si="4"/>
        <v>0</v>
      </c>
      <c r="R97" s="409" t="str">
        <f t="shared" si="5"/>
        <v/>
      </c>
      <c r="S97" s="407" t="str">
        <f t="shared" si="6"/>
        <v/>
      </c>
      <c r="AL97" s="108"/>
      <c r="AM97" s="108"/>
      <c r="AN97" s="108"/>
    </row>
    <row r="98" spans="2:40" x14ac:dyDescent="0.25">
      <c r="B98" s="363">
        <v>63</v>
      </c>
      <c r="C98" s="132" t="str">
        <f t="shared" si="7"/>
        <v/>
      </c>
      <c r="D98" s="395"/>
      <c r="E98" s="395"/>
      <c r="F98" s="125"/>
      <c r="G98" s="107"/>
      <c r="H98" s="125"/>
      <c r="I98" s="134"/>
      <c r="J98" s="134"/>
      <c r="K98" s="350" t="str">
        <f t="shared" si="3"/>
        <v/>
      </c>
      <c r="L98" s="291"/>
      <c r="M98" s="352"/>
      <c r="N98" s="116"/>
      <c r="O98" s="116"/>
      <c r="P98" s="116"/>
      <c r="Q98" s="351">
        <f t="shared" si="4"/>
        <v>0</v>
      </c>
      <c r="R98" s="409" t="str">
        <f t="shared" si="5"/>
        <v/>
      </c>
      <c r="S98" s="407" t="str">
        <f t="shared" si="6"/>
        <v/>
      </c>
      <c r="AL98" s="108"/>
      <c r="AM98" s="108"/>
      <c r="AN98" s="108"/>
    </row>
    <row r="99" spans="2:40" x14ac:dyDescent="0.25">
      <c r="B99" s="363">
        <v>64</v>
      </c>
      <c r="C99" s="132" t="str">
        <f t="shared" si="7"/>
        <v/>
      </c>
      <c r="D99" s="395"/>
      <c r="E99" s="395"/>
      <c r="F99" s="125"/>
      <c r="G99" s="107"/>
      <c r="H99" s="107"/>
      <c r="I99" s="134"/>
      <c r="J99" s="134"/>
      <c r="K99" s="350" t="str">
        <f t="shared" si="3"/>
        <v/>
      </c>
      <c r="L99" s="291"/>
      <c r="M99" s="352"/>
      <c r="N99" s="116"/>
      <c r="O99" s="116"/>
      <c r="P99" s="116"/>
      <c r="Q99" s="351">
        <f t="shared" si="4"/>
        <v>0</v>
      </c>
      <c r="R99" s="409" t="str">
        <f t="shared" si="5"/>
        <v/>
      </c>
      <c r="S99" s="407" t="str">
        <f t="shared" si="6"/>
        <v/>
      </c>
      <c r="AL99" s="108"/>
      <c r="AM99" s="108"/>
      <c r="AN99" s="108"/>
    </row>
    <row r="100" spans="2:40" x14ac:dyDescent="0.25">
      <c r="B100" s="363">
        <v>65</v>
      </c>
      <c r="C100" s="132" t="str">
        <f t="shared" ref="C100:C131" si="8">IF(AND(NOT(COUNTA(D100:J100)),(NOT(COUNTA(L100:P100)))),"",VLOOKUP($D$7,Info_County_Code,2,FALSE))</f>
        <v/>
      </c>
      <c r="D100" s="395"/>
      <c r="E100" s="395"/>
      <c r="F100" s="125"/>
      <c r="G100" s="107"/>
      <c r="H100" s="107"/>
      <c r="I100" s="134"/>
      <c r="J100" s="134"/>
      <c r="K100" s="350" t="str">
        <f t="shared" si="3"/>
        <v/>
      </c>
      <c r="L100" s="291"/>
      <c r="M100" s="352"/>
      <c r="N100" s="116"/>
      <c r="O100" s="116"/>
      <c r="P100" s="116"/>
      <c r="Q100" s="351">
        <f t="shared" si="4"/>
        <v>0</v>
      </c>
      <c r="R100" s="409" t="str">
        <f t="shared" si="5"/>
        <v/>
      </c>
      <c r="S100" s="407" t="str">
        <f t="shared" si="6"/>
        <v/>
      </c>
      <c r="AL100" s="108"/>
      <c r="AM100" s="108"/>
      <c r="AN100" s="108"/>
    </row>
    <row r="101" spans="2:40" x14ac:dyDescent="0.25">
      <c r="B101" s="363">
        <v>66</v>
      </c>
      <c r="C101" s="132" t="str">
        <f t="shared" si="8"/>
        <v/>
      </c>
      <c r="D101" s="395"/>
      <c r="E101" s="395"/>
      <c r="F101" s="125"/>
      <c r="G101" s="107"/>
      <c r="H101" s="107"/>
      <c r="I101" s="134"/>
      <c r="J101" s="134"/>
      <c r="K101" s="350" t="str">
        <f t="shared" ref="K101:K135" si="9">IF(OR(G101="Combined Summary",F101="Standalone"),(SUMPRODUCT(--(D$36:D$135=D101),I$36:I$135,J$36:J$135)),"")</f>
        <v/>
      </c>
      <c r="L101" s="291"/>
      <c r="M101" s="352"/>
      <c r="N101" s="116"/>
      <c r="O101" s="116"/>
      <c r="P101" s="116"/>
      <c r="Q101" s="351">
        <f t="shared" ref="Q101:Q106" si="10">SUM(L101:P101)</f>
        <v>0</v>
      </c>
      <c r="R101" s="409" t="str">
        <f t="shared" ref="R101:R135" si="11">IF(OR(G101="Combined Summary",F101="Standalone"),(SUMIF(D$36:D$135,D101,I$36:I$135)),"")</f>
        <v/>
      </c>
      <c r="S101" s="407" t="str">
        <f t="shared" ref="S101:S135" si="12">IF(AND(F101="Standalone",NOT(R101=1)),"ERROR",IF(AND(G101="Combined Summary",NOT(R101=1)),"ERROR",""))</f>
        <v/>
      </c>
      <c r="AL101" s="108"/>
      <c r="AM101" s="108"/>
      <c r="AN101" s="108"/>
    </row>
    <row r="102" spans="2:40" x14ac:dyDescent="0.25">
      <c r="B102" s="363">
        <v>67</v>
      </c>
      <c r="C102" s="132" t="str">
        <f t="shared" si="8"/>
        <v/>
      </c>
      <c r="D102" s="395"/>
      <c r="E102" s="395"/>
      <c r="F102" s="125"/>
      <c r="G102" s="107"/>
      <c r="H102" s="107"/>
      <c r="I102" s="134"/>
      <c r="J102" s="134"/>
      <c r="K102" s="350" t="str">
        <f t="shared" si="9"/>
        <v/>
      </c>
      <c r="L102" s="291"/>
      <c r="M102" s="352"/>
      <c r="N102" s="116"/>
      <c r="O102" s="116"/>
      <c r="P102" s="116"/>
      <c r="Q102" s="351">
        <f t="shared" si="10"/>
        <v>0</v>
      </c>
      <c r="R102" s="409" t="str">
        <f t="shared" si="11"/>
        <v/>
      </c>
      <c r="S102" s="407" t="str">
        <f t="shared" si="12"/>
        <v/>
      </c>
      <c r="AL102" s="108"/>
      <c r="AM102" s="108"/>
      <c r="AN102" s="108"/>
    </row>
    <row r="103" spans="2:40" x14ac:dyDescent="0.25">
      <c r="B103" s="363">
        <v>68</v>
      </c>
      <c r="C103" s="132" t="str">
        <f t="shared" si="8"/>
        <v/>
      </c>
      <c r="D103" s="395"/>
      <c r="E103" s="395"/>
      <c r="F103" s="125"/>
      <c r="G103" s="107"/>
      <c r="H103" s="107"/>
      <c r="I103" s="134"/>
      <c r="J103" s="134"/>
      <c r="K103" s="350" t="str">
        <f t="shared" si="9"/>
        <v/>
      </c>
      <c r="L103" s="291"/>
      <c r="M103" s="352"/>
      <c r="N103" s="116"/>
      <c r="O103" s="116"/>
      <c r="P103" s="116"/>
      <c r="Q103" s="351">
        <f t="shared" si="10"/>
        <v>0</v>
      </c>
      <c r="R103" s="409" t="str">
        <f t="shared" si="11"/>
        <v/>
      </c>
      <c r="S103" s="407" t="str">
        <f t="shared" si="12"/>
        <v/>
      </c>
      <c r="AL103" s="108"/>
      <c r="AM103" s="108"/>
      <c r="AN103" s="108"/>
    </row>
    <row r="104" spans="2:40" x14ac:dyDescent="0.25">
      <c r="B104" s="363">
        <v>69</v>
      </c>
      <c r="C104" s="132" t="str">
        <f t="shared" si="8"/>
        <v/>
      </c>
      <c r="D104" s="395"/>
      <c r="E104" s="395"/>
      <c r="F104" s="125"/>
      <c r="G104" s="107"/>
      <c r="H104" s="107"/>
      <c r="I104" s="134"/>
      <c r="J104" s="134"/>
      <c r="K104" s="350" t="str">
        <f t="shared" si="9"/>
        <v/>
      </c>
      <c r="L104" s="291"/>
      <c r="M104" s="352"/>
      <c r="N104" s="116"/>
      <c r="O104" s="116"/>
      <c r="P104" s="116"/>
      <c r="Q104" s="351">
        <f t="shared" si="10"/>
        <v>0</v>
      </c>
      <c r="R104" s="409" t="str">
        <f t="shared" si="11"/>
        <v/>
      </c>
      <c r="S104" s="407" t="str">
        <f t="shared" si="12"/>
        <v/>
      </c>
      <c r="AL104" s="108"/>
      <c r="AM104" s="108"/>
      <c r="AN104" s="108"/>
    </row>
    <row r="105" spans="2:40" x14ac:dyDescent="0.25">
      <c r="B105" s="363">
        <v>70</v>
      </c>
      <c r="C105" s="132" t="str">
        <f t="shared" si="8"/>
        <v/>
      </c>
      <c r="D105" s="395"/>
      <c r="E105" s="395"/>
      <c r="F105" s="125"/>
      <c r="G105" s="107"/>
      <c r="H105" s="107"/>
      <c r="I105" s="134"/>
      <c r="J105" s="134"/>
      <c r="K105" s="350" t="str">
        <f t="shared" si="9"/>
        <v/>
      </c>
      <c r="L105" s="291"/>
      <c r="M105" s="352"/>
      <c r="N105" s="116"/>
      <c r="O105" s="116"/>
      <c r="P105" s="116"/>
      <c r="Q105" s="351">
        <f t="shared" si="10"/>
        <v>0</v>
      </c>
      <c r="R105" s="409" t="str">
        <f t="shared" si="11"/>
        <v/>
      </c>
      <c r="S105" s="407" t="str">
        <f t="shared" si="12"/>
        <v/>
      </c>
      <c r="AL105" s="108"/>
      <c r="AM105" s="108"/>
      <c r="AN105" s="108"/>
    </row>
    <row r="106" spans="2:40" x14ac:dyDescent="0.25">
      <c r="B106" s="363">
        <v>71</v>
      </c>
      <c r="C106" s="132" t="str">
        <f t="shared" si="8"/>
        <v/>
      </c>
      <c r="D106" s="395"/>
      <c r="E106" s="395"/>
      <c r="F106" s="125"/>
      <c r="G106" s="107"/>
      <c r="H106" s="107"/>
      <c r="I106" s="134"/>
      <c r="J106" s="134"/>
      <c r="K106" s="350" t="str">
        <f t="shared" si="9"/>
        <v/>
      </c>
      <c r="L106" s="291"/>
      <c r="M106" s="352"/>
      <c r="N106" s="116"/>
      <c r="O106" s="116"/>
      <c r="P106" s="116"/>
      <c r="Q106" s="351">
        <f t="shared" si="10"/>
        <v>0</v>
      </c>
      <c r="R106" s="409" t="str">
        <f t="shared" si="11"/>
        <v/>
      </c>
      <c r="S106" s="407" t="str">
        <f t="shared" si="12"/>
        <v/>
      </c>
      <c r="AL106" s="108"/>
      <c r="AM106" s="108"/>
      <c r="AN106" s="108"/>
    </row>
    <row r="107" spans="2:40" x14ac:dyDescent="0.25">
      <c r="B107" s="363">
        <v>72</v>
      </c>
      <c r="C107" s="132" t="str">
        <f t="shared" si="8"/>
        <v/>
      </c>
      <c r="D107" s="395"/>
      <c r="E107" s="395"/>
      <c r="F107" s="125"/>
      <c r="G107" s="107"/>
      <c r="H107" s="107"/>
      <c r="I107" s="134"/>
      <c r="J107" s="134"/>
      <c r="K107" s="350" t="str">
        <f t="shared" si="9"/>
        <v/>
      </c>
      <c r="L107" s="291"/>
      <c r="M107" s="352"/>
      <c r="N107" s="116"/>
      <c r="O107" s="116"/>
      <c r="P107" s="116"/>
      <c r="Q107" s="351">
        <f>SUM(L107:P107)</f>
        <v>0</v>
      </c>
      <c r="R107" s="409" t="str">
        <f t="shared" si="11"/>
        <v/>
      </c>
      <c r="S107" s="407" t="str">
        <f t="shared" si="12"/>
        <v/>
      </c>
      <c r="T107" s="359"/>
      <c r="U107" s="359"/>
      <c r="V107" s="359"/>
      <c r="W107" s="359"/>
      <c r="X107" s="359"/>
      <c r="Y107" s="359"/>
      <c r="Z107" s="359"/>
      <c r="AA107" s="359"/>
      <c r="AB107" s="359"/>
      <c r="AC107" s="359"/>
      <c r="AD107" s="359"/>
      <c r="AE107" s="359"/>
      <c r="AF107" s="359"/>
      <c r="AG107" s="359"/>
      <c r="AH107" s="359"/>
      <c r="AI107" s="359"/>
      <c r="AJ107" s="359"/>
      <c r="AK107" s="359"/>
      <c r="AL107" s="108"/>
      <c r="AM107" s="108"/>
      <c r="AN107" s="108"/>
    </row>
    <row r="108" spans="2:40" x14ac:dyDescent="0.25">
      <c r="B108" s="363">
        <v>73</v>
      </c>
      <c r="C108" s="132" t="str">
        <f t="shared" si="8"/>
        <v/>
      </c>
      <c r="D108" s="395"/>
      <c r="E108" s="395"/>
      <c r="F108" s="125"/>
      <c r="G108" s="107"/>
      <c r="H108" s="107"/>
      <c r="I108" s="134"/>
      <c r="J108" s="134"/>
      <c r="K108" s="350" t="str">
        <f t="shared" si="9"/>
        <v/>
      </c>
      <c r="L108" s="291"/>
      <c r="M108" s="352"/>
      <c r="N108" s="116"/>
      <c r="O108" s="116"/>
      <c r="P108" s="116"/>
      <c r="Q108" s="351">
        <f t="shared" ref="Q108:Q122" si="13">SUM(L108:P108)</f>
        <v>0</v>
      </c>
      <c r="R108" s="409" t="str">
        <f t="shared" si="11"/>
        <v/>
      </c>
      <c r="S108" s="407" t="str">
        <f t="shared" si="12"/>
        <v/>
      </c>
      <c r="T108" s="359"/>
      <c r="U108" s="359"/>
      <c r="V108" s="359"/>
      <c r="W108" s="359"/>
      <c r="X108" s="359"/>
      <c r="Y108" s="359"/>
      <c r="Z108" s="359"/>
      <c r="AA108" s="359"/>
      <c r="AB108" s="359"/>
      <c r="AC108" s="359"/>
      <c r="AD108" s="359"/>
      <c r="AE108" s="359"/>
      <c r="AF108" s="359"/>
      <c r="AG108" s="359"/>
      <c r="AH108" s="359"/>
      <c r="AI108" s="359"/>
      <c r="AJ108" s="359"/>
      <c r="AK108" s="359"/>
      <c r="AL108" s="108"/>
      <c r="AM108" s="108"/>
      <c r="AN108" s="108"/>
    </row>
    <row r="109" spans="2:40" x14ac:dyDescent="0.25">
      <c r="B109" s="363">
        <v>74</v>
      </c>
      <c r="C109" s="132" t="str">
        <f t="shared" si="8"/>
        <v/>
      </c>
      <c r="D109" s="395"/>
      <c r="E109" s="395"/>
      <c r="F109" s="125"/>
      <c r="G109" s="107"/>
      <c r="H109" s="107"/>
      <c r="I109" s="134"/>
      <c r="J109" s="134"/>
      <c r="K109" s="350" t="str">
        <f t="shared" si="9"/>
        <v/>
      </c>
      <c r="L109" s="291"/>
      <c r="M109" s="352"/>
      <c r="N109" s="116"/>
      <c r="O109" s="116"/>
      <c r="P109" s="116"/>
      <c r="Q109" s="351">
        <f t="shared" si="13"/>
        <v>0</v>
      </c>
      <c r="R109" s="409" t="str">
        <f t="shared" si="11"/>
        <v/>
      </c>
      <c r="S109" s="407" t="str">
        <f t="shared" si="12"/>
        <v/>
      </c>
      <c r="T109" s="359"/>
      <c r="U109" s="359"/>
      <c r="V109" s="359"/>
      <c r="W109" s="359"/>
      <c r="X109" s="359"/>
      <c r="Y109" s="359"/>
      <c r="Z109" s="359"/>
      <c r="AA109" s="359"/>
      <c r="AB109" s="359"/>
      <c r="AC109" s="359"/>
      <c r="AD109" s="359"/>
      <c r="AE109" s="359"/>
      <c r="AF109" s="359"/>
      <c r="AG109" s="359"/>
      <c r="AH109" s="359"/>
      <c r="AI109" s="359"/>
      <c r="AJ109" s="359"/>
      <c r="AK109" s="359"/>
      <c r="AL109" s="108"/>
      <c r="AM109" s="108"/>
      <c r="AN109" s="108"/>
    </row>
    <row r="110" spans="2:40" x14ac:dyDescent="0.25">
      <c r="B110" s="363">
        <v>75</v>
      </c>
      <c r="C110" s="132" t="str">
        <f t="shared" si="8"/>
        <v/>
      </c>
      <c r="D110" s="395"/>
      <c r="E110" s="395"/>
      <c r="F110" s="125"/>
      <c r="G110" s="107"/>
      <c r="H110" s="107"/>
      <c r="I110" s="134"/>
      <c r="J110" s="134"/>
      <c r="K110" s="350" t="str">
        <f t="shared" si="9"/>
        <v/>
      </c>
      <c r="L110" s="291"/>
      <c r="M110" s="352"/>
      <c r="N110" s="116"/>
      <c r="O110" s="116"/>
      <c r="P110" s="116"/>
      <c r="Q110" s="351">
        <f t="shared" si="13"/>
        <v>0</v>
      </c>
      <c r="R110" s="409" t="str">
        <f t="shared" si="11"/>
        <v/>
      </c>
      <c r="S110" s="407" t="str">
        <f t="shared" si="12"/>
        <v/>
      </c>
      <c r="T110" s="359"/>
      <c r="U110" s="359"/>
      <c r="V110" s="359"/>
      <c r="W110" s="359"/>
      <c r="X110" s="359"/>
      <c r="Y110" s="359"/>
      <c r="Z110" s="359"/>
      <c r="AA110" s="359"/>
      <c r="AB110" s="359"/>
      <c r="AC110" s="359"/>
      <c r="AD110" s="359"/>
      <c r="AE110" s="359"/>
      <c r="AF110" s="359"/>
      <c r="AG110" s="359"/>
      <c r="AH110" s="359"/>
      <c r="AI110" s="359"/>
      <c r="AJ110" s="359"/>
      <c r="AK110" s="359"/>
      <c r="AL110" s="108"/>
      <c r="AM110" s="108"/>
      <c r="AN110" s="108"/>
    </row>
    <row r="111" spans="2:40" x14ac:dyDescent="0.25">
      <c r="B111" s="363">
        <v>76</v>
      </c>
      <c r="C111" s="132" t="str">
        <f t="shared" si="8"/>
        <v/>
      </c>
      <c r="D111" s="395"/>
      <c r="E111" s="395"/>
      <c r="F111" s="125"/>
      <c r="G111" s="107"/>
      <c r="H111" s="107"/>
      <c r="I111" s="134"/>
      <c r="J111" s="134"/>
      <c r="K111" s="350" t="str">
        <f t="shared" si="9"/>
        <v/>
      </c>
      <c r="L111" s="291"/>
      <c r="M111" s="352"/>
      <c r="N111" s="116"/>
      <c r="O111" s="116"/>
      <c r="P111" s="116"/>
      <c r="Q111" s="351">
        <f t="shared" si="13"/>
        <v>0</v>
      </c>
      <c r="R111" s="409" t="str">
        <f t="shared" si="11"/>
        <v/>
      </c>
      <c r="S111" s="407" t="str">
        <f t="shared" si="12"/>
        <v/>
      </c>
      <c r="T111" s="359"/>
      <c r="U111" s="359"/>
      <c r="V111" s="359"/>
      <c r="W111" s="359"/>
      <c r="X111" s="359"/>
      <c r="Y111" s="359"/>
      <c r="Z111" s="359"/>
      <c r="AA111" s="359"/>
      <c r="AB111" s="359"/>
      <c r="AC111" s="359"/>
      <c r="AD111" s="359"/>
      <c r="AE111" s="359"/>
      <c r="AF111" s="359"/>
      <c r="AG111" s="359"/>
      <c r="AH111" s="359"/>
      <c r="AI111" s="359"/>
      <c r="AJ111" s="359"/>
      <c r="AK111" s="359"/>
      <c r="AL111" s="108"/>
      <c r="AM111" s="108"/>
      <c r="AN111" s="108"/>
    </row>
    <row r="112" spans="2:40" x14ac:dyDescent="0.25">
      <c r="B112" s="363">
        <v>77</v>
      </c>
      <c r="C112" s="132" t="str">
        <f t="shared" si="8"/>
        <v/>
      </c>
      <c r="D112" s="395"/>
      <c r="E112" s="395"/>
      <c r="F112" s="125"/>
      <c r="G112" s="107"/>
      <c r="H112" s="107"/>
      <c r="I112" s="134"/>
      <c r="J112" s="134"/>
      <c r="K112" s="350" t="str">
        <f t="shared" si="9"/>
        <v/>
      </c>
      <c r="L112" s="291"/>
      <c r="M112" s="352"/>
      <c r="N112" s="116"/>
      <c r="O112" s="116"/>
      <c r="P112" s="116"/>
      <c r="Q112" s="351">
        <f t="shared" si="13"/>
        <v>0</v>
      </c>
      <c r="R112" s="409" t="str">
        <f t="shared" si="11"/>
        <v/>
      </c>
      <c r="S112" s="407" t="str">
        <f t="shared" si="12"/>
        <v/>
      </c>
      <c r="T112" s="359"/>
      <c r="U112" s="359"/>
      <c r="V112" s="359"/>
      <c r="W112" s="359"/>
      <c r="X112" s="359"/>
      <c r="Y112" s="359"/>
      <c r="Z112" s="359"/>
      <c r="AA112" s="359"/>
      <c r="AB112" s="359"/>
      <c r="AC112" s="359"/>
      <c r="AD112" s="359"/>
      <c r="AE112" s="359"/>
      <c r="AF112" s="359"/>
      <c r="AG112" s="359"/>
      <c r="AH112" s="359"/>
      <c r="AI112" s="359"/>
      <c r="AJ112" s="359"/>
      <c r="AK112" s="359"/>
      <c r="AL112" s="108"/>
      <c r="AM112" s="108"/>
      <c r="AN112" s="108"/>
    </row>
    <row r="113" spans="2:40" x14ac:dyDescent="0.25">
      <c r="B113" s="363">
        <v>78</v>
      </c>
      <c r="C113" s="132" t="str">
        <f t="shared" si="8"/>
        <v/>
      </c>
      <c r="D113" s="395"/>
      <c r="E113" s="395"/>
      <c r="F113" s="125"/>
      <c r="G113" s="107"/>
      <c r="H113" s="107"/>
      <c r="I113" s="134"/>
      <c r="J113" s="134"/>
      <c r="K113" s="350" t="str">
        <f t="shared" si="9"/>
        <v/>
      </c>
      <c r="L113" s="291"/>
      <c r="M113" s="352"/>
      <c r="N113" s="116"/>
      <c r="O113" s="116"/>
      <c r="P113" s="116"/>
      <c r="Q113" s="351">
        <f t="shared" si="13"/>
        <v>0</v>
      </c>
      <c r="R113" s="409" t="str">
        <f t="shared" si="11"/>
        <v/>
      </c>
      <c r="S113" s="407" t="str">
        <f t="shared" si="12"/>
        <v/>
      </c>
      <c r="T113" s="359"/>
      <c r="U113" s="359"/>
      <c r="V113" s="359"/>
      <c r="W113" s="359"/>
      <c r="X113" s="359"/>
      <c r="Y113" s="359"/>
      <c r="Z113" s="359"/>
      <c r="AA113" s="359"/>
      <c r="AB113" s="359"/>
      <c r="AC113" s="359"/>
      <c r="AD113" s="359"/>
      <c r="AE113" s="359"/>
      <c r="AF113" s="359"/>
      <c r="AG113" s="359"/>
      <c r="AH113" s="359"/>
      <c r="AI113" s="359"/>
      <c r="AJ113" s="359"/>
      <c r="AK113" s="359"/>
      <c r="AL113" s="108"/>
      <c r="AM113" s="108"/>
      <c r="AN113" s="108"/>
    </row>
    <row r="114" spans="2:40" x14ac:dyDescent="0.25">
      <c r="B114" s="363">
        <v>79</v>
      </c>
      <c r="C114" s="132" t="str">
        <f t="shared" si="8"/>
        <v/>
      </c>
      <c r="D114" s="395"/>
      <c r="E114" s="395"/>
      <c r="F114" s="125"/>
      <c r="G114" s="107"/>
      <c r="H114" s="107"/>
      <c r="I114" s="134"/>
      <c r="J114" s="134"/>
      <c r="K114" s="350" t="str">
        <f t="shared" si="9"/>
        <v/>
      </c>
      <c r="L114" s="291"/>
      <c r="M114" s="352"/>
      <c r="N114" s="116"/>
      <c r="O114" s="116"/>
      <c r="P114" s="116"/>
      <c r="Q114" s="351">
        <f t="shared" si="13"/>
        <v>0</v>
      </c>
      <c r="R114" s="409" t="str">
        <f t="shared" si="11"/>
        <v/>
      </c>
      <c r="S114" s="407" t="str">
        <f t="shared" si="12"/>
        <v/>
      </c>
      <c r="T114" s="359"/>
      <c r="U114" s="359"/>
      <c r="V114" s="359"/>
      <c r="W114" s="359"/>
      <c r="X114" s="359"/>
      <c r="Y114" s="359"/>
      <c r="Z114" s="359"/>
      <c r="AA114" s="359"/>
      <c r="AB114" s="359"/>
      <c r="AC114" s="359"/>
      <c r="AD114" s="359"/>
      <c r="AE114" s="359"/>
      <c r="AF114" s="359"/>
      <c r="AG114" s="359"/>
      <c r="AH114" s="359"/>
      <c r="AI114" s="359"/>
      <c r="AJ114" s="359"/>
      <c r="AK114" s="359"/>
      <c r="AL114" s="108"/>
      <c r="AM114" s="108"/>
      <c r="AN114" s="108"/>
    </row>
    <row r="115" spans="2:40" x14ac:dyDescent="0.25">
      <c r="B115" s="363">
        <v>80</v>
      </c>
      <c r="C115" s="132" t="str">
        <f t="shared" si="8"/>
        <v/>
      </c>
      <c r="D115" s="395"/>
      <c r="E115" s="395"/>
      <c r="F115" s="125"/>
      <c r="G115" s="107"/>
      <c r="H115" s="107"/>
      <c r="I115" s="134"/>
      <c r="J115" s="134"/>
      <c r="K115" s="350" t="str">
        <f t="shared" si="9"/>
        <v/>
      </c>
      <c r="L115" s="291"/>
      <c r="M115" s="352"/>
      <c r="N115" s="116"/>
      <c r="O115" s="116"/>
      <c r="P115" s="116"/>
      <c r="Q115" s="351">
        <f t="shared" si="13"/>
        <v>0</v>
      </c>
      <c r="R115" s="409" t="str">
        <f t="shared" si="11"/>
        <v/>
      </c>
      <c r="S115" s="407" t="str">
        <f t="shared" si="12"/>
        <v/>
      </c>
      <c r="T115" s="359"/>
      <c r="U115" s="359"/>
      <c r="V115" s="359"/>
      <c r="W115" s="359"/>
      <c r="X115" s="359"/>
      <c r="Y115" s="359"/>
      <c r="Z115" s="359"/>
      <c r="AA115" s="359"/>
      <c r="AB115" s="359"/>
      <c r="AC115" s="359"/>
      <c r="AD115" s="359"/>
      <c r="AE115" s="359"/>
      <c r="AF115" s="359"/>
      <c r="AG115" s="359"/>
      <c r="AH115" s="359"/>
      <c r="AI115" s="359"/>
      <c r="AJ115" s="359"/>
      <c r="AK115" s="359"/>
      <c r="AL115" s="108"/>
      <c r="AM115" s="108"/>
      <c r="AN115" s="108"/>
    </row>
    <row r="116" spans="2:40" x14ac:dyDescent="0.25">
      <c r="B116" s="363">
        <v>81</v>
      </c>
      <c r="C116" s="132" t="str">
        <f t="shared" si="8"/>
        <v/>
      </c>
      <c r="D116" s="395"/>
      <c r="E116" s="395"/>
      <c r="F116" s="125"/>
      <c r="G116" s="107"/>
      <c r="H116" s="107"/>
      <c r="I116" s="134"/>
      <c r="J116" s="134"/>
      <c r="K116" s="350" t="str">
        <f t="shared" si="9"/>
        <v/>
      </c>
      <c r="L116" s="291"/>
      <c r="M116" s="352"/>
      <c r="N116" s="116"/>
      <c r="O116" s="116"/>
      <c r="P116" s="116"/>
      <c r="Q116" s="351">
        <f t="shared" si="13"/>
        <v>0</v>
      </c>
      <c r="R116" s="409" t="str">
        <f t="shared" si="11"/>
        <v/>
      </c>
      <c r="S116" s="407" t="str">
        <f t="shared" si="12"/>
        <v/>
      </c>
      <c r="T116" s="359"/>
      <c r="U116" s="359"/>
      <c r="V116" s="359"/>
      <c r="W116" s="359"/>
      <c r="X116" s="359"/>
      <c r="Y116" s="359"/>
      <c r="Z116" s="359"/>
      <c r="AA116" s="359"/>
      <c r="AB116" s="359"/>
      <c r="AC116" s="359"/>
      <c r="AD116" s="359"/>
      <c r="AE116" s="359"/>
      <c r="AF116" s="359"/>
      <c r="AG116" s="359"/>
      <c r="AH116" s="359"/>
      <c r="AI116" s="359"/>
      <c r="AJ116" s="359"/>
      <c r="AK116" s="359"/>
      <c r="AL116" s="108"/>
      <c r="AM116" s="108"/>
      <c r="AN116" s="108"/>
    </row>
    <row r="117" spans="2:40" x14ac:dyDescent="0.25">
      <c r="B117" s="363">
        <v>82</v>
      </c>
      <c r="C117" s="132" t="str">
        <f t="shared" si="8"/>
        <v/>
      </c>
      <c r="D117" s="395"/>
      <c r="E117" s="395"/>
      <c r="F117" s="125"/>
      <c r="G117" s="107"/>
      <c r="H117" s="107"/>
      <c r="I117" s="134"/>
      <c r="J117" s="134"/>
      <c r="K117" s="350" t="str">
        <f t="shared" si="9"/>
        <v/>
      </c>
      <c r="L117" s="291"/>
      <c r="M117" s="352"/>
      <c r="N117" s="116"/>
      <c r="O117" s="116"/>
      <c r="P117" s="116"/>
      <c r="Q117" s="351">
        <f t="shared" si="13"/>
        <v>0</v>
      </c>
      <c r="R117" s="409" t="str">
        <f t="shared" si="11"/>
        <v/>
      </c>
      <c r="S117" s="407" t="str">
        <f t="shared" si="12"/>
        <v/>
      </c>
      <c r="T117" s="359"/>
      <c r="U117" s="359"/>
      <c r="V117" s="359"/>
      <c r="W117" s="359"/>
      <c r="X117" s="359"/>
      <c r="Y117" s="359"/>
      <c r="Z117" s="359"/>
      <c r="AA117" s="359"/>
      <c r="AB117" s="359"/>
      <c r="AC117" s="359"/>
      <c r="AD117" s="359"/>
      <c r="AE117" s="359"/>
      <c r="AF117" s="359"/>
      <c r="AG117" s="359"/>
      <c r="AH117" s="359"/>
      <c r="AI117" s="359"/>
      <c r="AJ117" s="359"/>
      <c r="AK117" s="359"/>
      <c r="AL117" s="108"/>
      <c r="AM117" s="108"/>
      <c r="AN117" s="108"/>
    </row>
    <row r="118" spans="2:40" x14ac:dyDescent="0.25">
      <c r="B118" s="363">
        <v>83</v>
      </c>
      <c r="C118" s="132" t="str">
        <f t="shared" si="8"/>
        <v/>
      </c>
      <c r="D118" s="395"/>
      <c r="E118" s="395"/>
      <c r="F118" s="125"/>
      <c r="G118" s="107"/>
      <c r="H118" s="107"/>
      <c r="I118" s="134"/>
      <c r="J118" s="134"/>
      <c r="K118" s="350" t="str">
        <f t="shared" si="9"/>
        <v/>
      </c>
      <c r="L118" s="291"/>
      <c r="M118" s="352"/>
      <c r="N118" s="116"/>
      <c r="O118" s="116"/>
      <c r="P118" s="116"/>
      <c r="Q118" s="351">
        <f t="shared" si="13"/>
        <v>0</v>
      </c>
      <c r="R118" s="409" t="str">
        <f t="shared" si="11"/>
        <v/>
      </c>
      <c r="S118" s="407" t="str">
        <f t="shared" si="12"/>
        <v/>
      </c>
      <c r="T118" s="359"/>
      <c r="U118" s="359"/>
      <c r="V118" s="359"/>
      <c r="W118" s="359"/>
      <c r="X118" s="359"/>
      <c r="Y118" s="359"/>
      <c r="Z118" s="359"/>
      <c r="AA118" s="359"/>
      <c r="AB118" s="359"/>
      <c r="AC118" s="359"/>
      <c r="AD118" s="359"/>
      <c r="AE118" s="359"/>
      <c r="AF118" s="359"/>
      <c r="AG118" s="359"/>
      <c r="AH118" s="359"/>
      <c r="AI118" s="359"/>
      <c r="AJ118" s="359"/>
      <c r="AK118" s="359"/>
      <c r="AL118" s="108"/>
      <c r="AM118" s="108"/>
      <c r="AN118" s="108"/>
    </row>
    <row r="119" spans="2:40" x14ac:dyDescent="0.25">
      <c r="B119" s="363">
        <v>84</v>
      </c>
      <c r="C119" s="132" t="str">
        <f t="shared" si="8"/>
        <v/>
      </c>
      <c r="D119" s="395"/>
      <c r="E119" s="395"/>
      <c r="F119" s="125"/>
      <c r="G119" s="107"/>
      <c r="H119" s="107"/>
      <c r="I119" s="134"/>
      <c r="J119" s="134"/>
      <c r="K119" s="350" t="str">
        <f t="shared" si="9"/>
        <v/>
      </c>
      <c r="L119" s="291"/>
      <c r="M119" s="352"/>
      <c r="N119" s="116"/>
      <c r="O119" s="116"/>
      <c r="P119" s="116"/>
      <c r="Q119" s="351">
        <f t="shared" si="13"/>
        <v>0</v>
      </c>
      <c r="R119" s="409" t="str">
        <f t="shared" si="11"/>
        <v/>
      </c>
      <c r="S119" s="407" t="str">
        <f t="shared" si="12"/>
        <v/>
      </c>
      <c r="T119" s="359"/>
      <c r="U119" s="359"/>
      <c r="V119" s="359"/>
      <c r="W119" s="359"/>
      <c r="X119" s="359"/>
      <c r="Y119" s="359"/>
      <c r="Z119" s="359"/>
      <c r="AA119" s="359"/>
      <c r="AB119" s="359"/>
      <c r="AC119" s="359"/>
      <c r="AD119" s="359"/>
      <c r="AE119" s="359"/>
      <c r="AF119" s="359"/>
      <c r="AG119" s="359"/>
      <c r="AH119" s="359"/>
      <c r="AI119" s="359"/>
      <c r="AJ119" s="359"/>
      <c r="AK119" s="359"/>
      <c r="AL119" s="108"/>
      <c r="AM119" s="108"/>
      <c r="AN119" s="108"/>
    </row>
    <row r="120" spans="2:40" x14ac:dyDescent="0.25">
      <c r="B120" s="363">
        <v>85</v>
      </c>
      <c r="C120" s="132" t="str">
        <f t="shared" si="8"/>
        <v/>
      </c>
      <c r="D120" s="395"/>
      <c r="E120" s="395"/>
      <c r="F120" s="125"/>
      <c r="G120" s="107"/>
      <c r="H120" s="107"/>
      <c r="I120" s="134"/>
      <c r="J120" s="134"/>
      <c r="K120" s="350" t="str">
        <f t="shared" si="9"/>
        <v/>
      </c>
      <c r="L120" s="291"/>
      <c r="M120" s="352"/>
      <c r="N120" s="116"/>
      <c r="O120" s="116"/>
      <c r="P120" s="116"/>
      <c r="Q120" s="351">
        <f t="shared" si="13"/>
        <v>0</v>
      </c>
      <c r="R120" s="409" t="str">
        <f t="shared" si="11"/>
        <v/>
      </c>
      <c r="S120" s="407" t="str">
        <f t="shared" si="12"/>
        <v/>
      </c>
      <c r="T120" s="359"/>
      <c r="U120" s="359"/>
      <c r="V120" s="359"/>
      <c r="W120" s="359"/>
      <c r="X120" s="359"/>
      <c r="Y120" s="359"/>
      <c r="Z120" s="359"/>
      <c r="AA120" s="359"/>
      <c r="AB120" s="359"/>
      <c r="AC120" s="359"/>
      <c r="AD120" s="359"/>
      <c r="AE120" s="359"/>
      <c r="AF120" s="359"/>
      <c r="AG120" s="359"/>
      <c r="AH120" s="359"/>
      <c r="AI120" s="359"/>
      <c r="AJ120" s="359"/>
      <c r="AK120" s="359"/>
      <c r="AL120" s="108"/>
      <c r="AM120" s="108"/>
      <c r="AN120" s="108"/>
    </row>
    <row r="121" spans="2:40" x14ac:dyDescent="0.25">
      <c r="B121" s="363">
        <v>86</v>
      </c>
      <c r="C121" s="132" t="str">
        <f t="shared" si="8"/>
        <v/>
      </c>
      <c r="D121" s="395"/>
      <c r="E121" s="395"/>
      <c r="F121" s="125"/>
      <c r="G121" s="107"/>
      <c r="H121" s="107"/>
      <c r="I121" s="134"/>
      <c r="J121" s="134"/>
      <c r="K121" s="350" t="str">
        <f t="shared" si="9"/>
        <v/>
      </c>
      <c r="L121" s="291"/>
      <c r="M121" s="352"/>
      <c r="N121" s="116"/>
      <c r="O121" s="116"/>
      <c r="P121" s="116"/>
      <c r="Q121" s="351">
        <f t="shared" si="13"/>
        <v>0</v>
      </c>
      <c r="R121" s="409" t="str">
        <f t="shared" si="11"/>
        <v/>
      </c>
      <c r="S121" s="407" t="str">
        <f t="shared" si="12"/>
        <v/>
      </c>
      <c r="T121" s="359"/>
      <c r="U121" s="359"/>
      <c r="V121" s="359"/>
      <c r="W121" s="359"/>
      <c r="X121" s="359"/>
      <c r="Y121" s="359"/>
      <c r="Z121" s="359"/>
      <c r="AA121" s="359"/>
      <c r="AB121" s="359"/>
      <c r="AC121" s="359"/>
      <c r="AD121" s="359"/>
      <c r="AE121" s="359"/>
      <c r="AF121" s="359"/>
      <c r="AG121" s="359"/>
      <c r="AH121" s="359"/>
      <c r="AI121" s="359"/>
      <c r="AJ121" s="359"/>
      <c r="AK121" s="359"/>
      <c r="AL121" s="108"/>
      <c r="AM121" s="108"/>
      <c r="AN121" s="108"/>
    </row>
    <row r="122" spans="2:40" x14ac:dyDescent="0.25">
      <c r="B122" s="363">
        <v>87</v>
      </c>
      <c r="C122" s="132" t="str">
        <f t="shared" si="8"/>
        <v/>
      </c>
      <c r="D122" s="395"/>
      <c r="E122" s="395"/>
      <c r="F122" s="125"/>
      <c r="G122" s="107"/>
      <c r="H122" s="107"/>
      <c r="I122" s="134"/>
      <c r="J122" s="134"/>
      <c r="K122" s="350" t="str">
        <f t="shared" si="9"/>
        <v/>
      </c>
      <c r="L122" s="291"/>
      <c r="M122" s="352"/>
      <c r="N122" s="116"/>
      <c r="O122" s="116"/>
      <c r="P122" s="116"/>
      <c r="Q122" s="351">
        <f t="shared" si="13"/>
        <v>0</v>
      </c>
      <c r="R122" s="409" t="str">
        <f t="shared" si="11"/>
        <v/>
      </c>
      <c r="S122" s="407" t="str">
        <f t="shared" si="12"/>
        <v/>
      </c>
      <c r="T122" s="359"/>
      <c r="U122" s="359"/>
      <c r="V122" s="359"/>
      <c r="W122" s="359"/>
      <c r="X122" s="359"/>
      <c r="Y122" s="359"/>
      <c r="Z122" s="359"/>
      <c r="AA122" s="359"/>
      <c r="AB122" s="359"/>
      <c r="AC122" s="359"/>
      <c r="AD122" s="359"/>
      <c r="AE122" s="359"/>
      <c r="AF122" s="359"/>
      <c r="AG122" s="359"/>
      <c r="AH122" s="359"/>
      <c r="AI122" s="359"/>
      <c r="AJ122" s="359"/>
      <c r="AK122" s="359"/>
      <c r="AL122" s="108"/>
      <c r="AM122" s="108"/>
      <c r="AN122" s="108"/>
    </row>
    <row r="123" spans="2:40" x14ac:dyDescent="0.25">
      <c r="B123" s="363">
        <v>88</v>
      </c>
      <c r="C123" s="132" t="str">
        <f t="shared" si="8"/>
        <v/>
      </c>
      <c r="D123" s="395"/>
      <c r="E123" s="395"/>
      <c r="F123" s="125"/>
      <c r="G123" s="107"/>
      <c r="H123" s="107"/>
      <c r="I123" s="134"/>
      <c r="J123" s="134"/>
      <c r="K123" s="350" t="str">
        <f t="shared" si="9"/>
        <v/>
      </c>
      <c r="L123" s="291"/>
      <c r="M123" s="352"/>
      <c r="N123" s="116"/>
      <c r="O123" s="116"/>
      <c r="P123" s="116"/>
      <c r="Q123" s="351">
        <f>SUM(L123:P123)</f>
        <v>0</v>
      </c>
      <c r="R123" s="409" t="str">
        <f t="shared" si="11"/>
        <v/>
      </c>
      <c r="S123" s="407" t="str">
        <f t="shared" si="12"/>
        <v/>
      </c>
      <c r="AL123" s="108"/>
      <c r="AM123" s="108"/>
      <c r="AN123" s="108"/>
    </row>
    <row r="124" spans="2:40" x14ac:dyDescent="0.25">
      <c r="B124" s="363">
        <v>89</v>
      </c>
      <c r="C124" s="132" t="str">
        <f t="shared" si="8"/>
        <v/>
      </c>
      <c r="D124" s="395"/>
      <c r="E124" s="395"/>
      <c r="F124" s="125"/>
      <c r="G124" s="107"/>
      <c r="H124" s="107"/>
      <c r="I124" s="134"/>
      <c r="J124" s="134"/>
      <c r="K124" s="350" t="str">
        <f t="shared" si="9"/>
        <v/>
      </c>
      <c r="L124" s="291"/>
      <c r="M124" s="352"/>
      <c r="N124" s="116"/>
      <c r="O124" s="116"/>
      <c r="P124" s="116"/>
      <c r="Q124" s="351">
        <f t="shared" ref="Q124:Q135" si="14">SUM(L124:P124)</f>
        <v>0</v>
      </c>
      <c r="R124" s="409" t="str">
        <f t="shared" si="11"/>
        <v/>
      </c>
      <c r="S124" s="407" t="str">
        <f t="shared" si="12"/>
        <v/>
      </c>
      <c r="AL124" s="108"/>
      <c r="AM124" s="108"/>
      <c r="AN124" s="108"/>
    </row>
    <row r="125" spans="2:40" x14ac:dyDescent="0.25">
      <c r="B125" s="363">
        <v>90</v>
      </c>
      <c r="C125" s="132" t="str">
        <f t="shared" si="8"/>
        <v/>
      </c>
      <c r="D125" s="395"/>
      <c r="E125" s="395"/>
      <c r="F125" s="125"/>
      <c r="G125" s="107"/>
      <c r="H125" s="107"/>
      <c r="I125" s="134"/>
      <c r="J125" s="134"/>
      <c r="K125" s="350" t="str">
        <f t="shared" si="9"/>
        <v/>
      </c>
      <c r="L125" s="291"/>
      <c r="M125" s="352"/>
      <c r="N125" s="116"/>
      <c r="O125" s="116"/>
      <c r="P125" s="116"/>
      <c r="Q125" s="351">
        <f t="shared" si="14"/>
        <v>0</v>
      </c>
      <c r="R125" s="409" t="str">
        <f t="shared" si="11"/>
        <v/>
      </c>
      <c r="S125" s="407" t="str">
        <f t="shared" si="12"/>
        <v/>
      </c>
      <c r="AL125" s="108"/>
      <c r="AM125" s="108"/>
      <c r="AN125" s="108"/>
    </row>
    <row r="126" spans="2:40" x14ac:dyDescent="0.25">
      <c r="B126" s="363">
        <v>91</v>
      </c>
      <c r="C126" s="132" t="str">
        <f t="shared" si="8"/>
        <v/>
      </c>
      <c r="D126" s="395"/>
      <c r="E126" s="395"/>
      <c r="F126" s="125"/>
      <c r="G126" s="107"/>
      <c r="H126" s="107"/>
      <c r="I126" s="134"/>
      <c r="J126" s="134"/>
      <c r="K126" s="350" t="str">
        <f t="shared" si="9"/>
        <v/>
      </c>
      <c r="L126" s="291"/>
      <c r="M126" s="352"/>
      <c r="N126" s="116"/>
      <c r="O126" s="116"/>
      <c r="P126" s="116"/>
      <c r="Q126" s="351">
        <f t="shared" si="14"/>
        <v>0</v>
      </c>
      <c r="R126" s="409" t="str">
        <f t="shared" si="11"/>
        <v/>
      </c>
      <c r="S126" s="407" t="str">
        <f t="shared" si="12"/>
        <v/>
      </c>
      <c r="AL126" s="108"/>
      <c r="AM126" s="108"/>
      <c r="AN126" s="108"/>
    </row>
    <row r="127" spans="2:40" x14ac:dyDescent="0.25">
      <c r="B127" s="363">
        <v>92</v>
      </c>
      <c r="C127" s="132" t="str">
        <f t="shared" si="8"/>
        <v/>
      </c>
      <c r="D127" s="395"/>
      <c r="E127" s="395"/>
      <c r="F127" s="125"/>
      <c r="G127" s="107"/>
      <c r="H127" s="107"/>
      <c r="I127" s="134"/>
      <c r="J127" s="134"/>
      <c r="K127" s="350" t="str">
        <f t="shared" si="9"/>
        <v/>
      </c>
      <c r="L127" s="291"/>
      <c r="M127" s="352"/>
      <c r="N127" s="116"/>
      <c r="O127" s="116"/>
      <c r="P127" s="116"/>
      <c r="Q127" s="351">
        <f t="shared" si="14"/>
        <v>0</v>
      </c>
      <c r="R127" s="409" t="str">
        <f t="shared" si="11"/>
        <v/>
      </c>
      <c r="S127" s="407" t="str">
        <f t="shared" si="12"/>
        <v/>
      </c>
      <c r="AL127" s="108"/>
      <c r="AM127" s="108"/>
      <c r="AN127" s="108"/>
    </row>
    <row r="128" spans="2:40" x14ac:dyDescent="0.25">
      <c r="B128" s="363">
        <v>93</v>
      </c>
      <c r="C128" s="132" t="str">
        <f t="shared" si="8"/>
        <v/>
      </c>
      <c r="D128" s="395"/>
      <c r="E128" s="395"/>
      <c r="F128" s="125"/>
      <c r="G128" s="107"/>
      <c r="H128" s="107"/>
      <c r="I128" s="134"/>
      <c r="J128" s="134"/>
      <c r="K128" s="350" t="str">
        <f t="shared" si="9"/>
        <v/>
      </c>
      <c r="L128" s="291"/>
      <c r="M128" s="352"/>
      <c r="N128" s="116"/>
      <c r="O128" s="116"/>
      <c r="P128" s="116"/>
      <c r="Q128" s="351">
        <f t="shared" si="14"/>
        <v>0</v>
      </c>
      <c r="R128" s="409" t="str">
        <f t="shared" si="11"/>
        <v/>
      </c>
      <c r="S128" s="407" t="str">
        <f t="shared" si="12"/>
        <v/>
      </c>
      <c r="AL128" s="108"/>
      <c r="AM128" s="108"/>
      <c r="AN128" s="108"/>
    </row>
    <row r="129" spans="2:40" x14ac:dyDescent="0.25">
      <c r="B129" s="363">
        <v>94</v>
      </c>
      <c r="C129" s="132" t="str">
        <f t="shared" si="8"/>
        <v/>
      </c>
      <c r="D129" s="395"/>
      <c r="E129" s="395"/>
      <c r="F129" s="125"/>
      <c r="G129" s="107"/>
      <c r="H129" s="107"/>
      <c r="I129" s="134"/>
      <c r="J129" s="134"/>
      <c r="K129" s="350" t="str">
        <f t="shared" si="9"/>
        <v/>
      </c>
      <c r="L129" s="291"/>
      <c r="M129" s="352"/>
      <c r="N129" s="116"/>
      <c r="O129" s="116"/>
      <c r="P129" s="116"/>
      <c r="Q129" s="351">
        <f t="shared" si="14"/>
        <v>0</v>
      </c>
      <c r="R129" s="409" t="str">
        <f t="shared" si="11"/>
        <v/>
      </c>
      <c r="S129" s="407" t="str">
        <f t="shared" si="12"/>
        <v/>
      </c>
      <c r="AL129" s="108"/>
      <c r="AM129" s="108"/>
      <c r="AN129" s="108"/>
    </row>
    <row r="130" spans="2:40" x14ac:dyDescent="0.25">
      <c r="B130" s="363">
        <v>95</v>
      </c>
      <c r="C130" s="132" t="str">
        <f t="shared" si="8"/>
        <v/>
      </c>
      <c r="D130" s="395"/>
      <c r="E130" s="395"/>
      <c r="F130" s="125"/>
      <c r="G130" s="107"/>
      <c r="H130" s="107"/>
      <c r="I130" s="134"/>
      <c r="J130" s="134"/>
      <c r="K130" s="350" t="str">
        <f t="shared" si="9"/>
        <v/>
      </c>
      <c r="L130" s="291"/>
      <c r="M130" s="352"/>
      <c r="N130" s="116"/>
      <c r="O130" s="116"/>
      <c r="P130" s="116"/>
      <c r="Q130" s="351">
        <f t="shared" si="14"/>
        <v>0</v>
      </c>
      <c r="R130" s="409" t="str">
        <f t="shared" si="11"/>
        <v/>
      </c>
      <c r="S130" s="407" t="str">
        <f t="shared" si="12"/>
        <v/>
      </c>
      <c r="AL130" s="108"/>
      <c r="AM130" s="108"/>
      <c r="AN130" s="108"/>
    </row>
    <row r="131" spans="2:40" x14ac:dyDescent="0.25">
      <c r="B131" s="363">
        <v>96</v>
      </c>
      <c r="C131" s="132" t="str">
        <f t="shared" si="8"/>
        <v/>
      </c>
      <c r="D131" s="395"/>
      <c r="E131" s="395"/>
      <c r="F131" s="125"/>
      <c r="G131" s="107"/>
      <c r="H131" s="107"/>
      <c r="I131" s="134"/>
      <c r="J131" s="134"/>
      <c r="K131" s="350" t="str">
        <f t="shared" si="9"/>
        <v/>
      </c>
      <c r="L131" s="291"/>
      <c r="M131" s="352"/>
      <c r="N131" s="116"/>
      <c r="O131" s="116"/>
      <c r="P131" s="116"/>
      <c r="Q131" s="351">
        <f t="shared" si="14"/>
        <v>0</v>
      </c>
      <c r="R131" s="409" t="str">
        <f t="shared" si="11"/>
        <v/>
      </c>
      <c r="S131" s="407" t="str">
        <f t="shared" si="12"/>
        <v/>
      </c>
      <c r="AL131" s="108"/>
      <c r="AM131" s="108"/>
      <c r="AN131" s="108"/>
    </row>
    <row r="132" spans="2:40" x14ac:dyDescent="0.25">
      <c r="B132" s="363">
        <v>97</v>
      </c>
      <c r="C132" s="132" t="str">
        <f>IF(AND(NOT(COUNTA(D132:J132)),(NOT(COUNTA(L132:P132)))),"",VLOOKUP($D$7,Info_County_Code,2,FALSE))</f>
        <v/>
      </c>
      <c r="D132" s="395"/>
      <c r="E132" s="395"/>
      <c r="F132" s="125"/>
      <c r="G132" s="107"/>
      <c r="H132" s="107"/>
      <c r="I132" s="134"/>
      <c r="J132" s="134"/>
      <c r="K132" s="350" t="str">
        <f t="shared" si="9"/>
        <v/>
      </c>
      <c r="L132" s="291"/>
      <c r="M132" s="352"/>
      <c r="N132" s="116"/>
      <c r="O132" s="116"/>
      <c r="P132" s="116"/>
      <c r="Q132" s="351">
        <f t="shared" si="14"/>
        <v>0</v>
      </c>
      <c r="R132" s="409" t="str">
        <f t="shared" si="11"/>
        <v/>
      </c>
      <c r="S132" s="407" t="str">
        <f t="shared" si="12"/>
        <v/>
      </c>
      <c r="AL132" s="108"/>
      <c r="AM132" s="108"/>
      <c r="AN132" s="108"/>
    </row>
    <row r="133" spans="2:40" x14ac:dyDescent="0.25">
      <c r="B133" s="363">
        <v>98</v>
      </c>
      <c r="C133" s="132" t="str">
        <f>IF(AND(NOT(COUNTA(D133:J133)),(NOT(COUNTA(L133:P133)))),"",VLOOKUP($D$7,Info_County_Code,2,FALSE))</f>
        <v/>
      </c>
      <c r="D133" s="395"/>
      <c r="E133" s="395"/>
      <c r="F133" s="125"/>
      <c r="G133" s="107"/>
      <c r="H133" s="107"/>
      <c r="I133" s="134"/>
      <c r="J133" s="134"/>
      <c r="K133" s="350" t="str">
        <f t="shared" si="9"/>
        <v/>
      </c>
      <c r="L133" s="291"/>
      <c r="M133" s="352"/>
      <c r="N133" s="116"/>
      <c r="O133" s="116"/>
      <c r="P133" s="116"/>
      <c r="Q133" s="351">
        <f t="shared" si="14"/>
        <v>0</v>
      </c>
      <c r="R133" s="409" t="str">
        <f t="shared" si="11"/>
        <v/>
      </c>
      <c r="S133" s="407" t="str">
        <f t="shared" si="12"/>
        <v/>
      </c>
      <c r="AL133" s="108"/>
      <c r="AM133" s="108"/>
      <c r="AN133" s="108"/>
    </row>
    <row r="134" spans="2:40" x14ac:dyDescent="0.25">
      <c r="B134" s="363">
        <v>99</v>
      </c>
      <c r="C134" s="132" t="str">
        <f>IF(AND(NOT(COUNTA(D134:J134)),(NOT(COUNTA(L134:P134)))),"",VLOOKUP($D$7,Info_County_Code,2,FALSE))</f>
        <v/>
      </c>
      <c r="D134" s="395"/>
      <c r="E134" s="395"/>
      <c r="F134" s="125"/>
      <c r="G134" s="107"/>
      <c r="H134" s="107"/>
      <c r="I134" s="134"/>
      <c r="J134" s="134"/>
      <c r="K134" s="350" t="str">
        <f t="shared" si="9"/>
        <v/>
      </c>
      <c r="L134" s="291"/>
      <c r="M134" s="352"/>
      <c r="N134" s="116"/>
      <c r="O134" s="116"/>
      <c r="P134" s="116"/>
      <c r="Q134" s="351">
        <f t="shared" si="14"/>
        <v>0</v>
      </c>
      <c r="R134" s="409" t="str">
        <f t="shared" si="11"/>
        <v/>
      </c>
      <c r="S134" s="407" t="str">
        <f t="shared" si="12"/>
        <v/>
      </c>
      <c r="AL134" s="108"/>
      <c r="AM134" s="108"/>
      <c r="AN134" s="108"/>
    </row>
    <row r="135" spans="2:40" x14ac:dyDescent="0.25">
      <c r="B135" s="363">
        <v>100</v>
      </c>
      <c r="C135" s="132" t="str">
        <f>IF(AND(NOT(COUNTA(D135:J135)),(NOT(COUNTA(L135:P135)))),"",VLOOKUP($D$7,Info_County_Code,2,FALSE))</f>
        <v/>
      </c>
      <c r="D135" s="395"/>
      <c r="E135" s="395"/>
      <c r="F135" s="125"/>
      <c r="G135" s="107"/>
      <c r="H135" s="107"/>
      <c r="I135" s="134"/>
      <c r="J135" s="134"/>
      <c r="K135" s="350" t="str">
        <f t="shared" si="9"/>
        <v/>
      </c>
      <c r="L135" s="291"/>
      <c r="M135" s="352"/>
      <c r="N135" s="116"/>
      <c r="O135" s="116"/>
      <c r="P135" s="116"/>
      <c r="Q135" s="351">
        <f t="shared" si="14"/>
        <v>0</v>
      </c>
      <c r="R135" s="409" t="str">
        <f t="shared" si="11"/>
        <v/>
      </c>
      <c r="S135" s="407" t="str">
        <f t="shared" si="12"/>
        <v/>
      </c>
      <c r="AL135" s="108"/>
      <c r="AM135" s="108"/>
      <c r="AN135" s="108"/>
    </row>
    <row r="136" spans="2:40" x14ac:dyDescent="0.25">
      <c r="B136" s="135"/>
      <c r="C136" s="108"/>
    </row>
    <row r="137" spans="2:40" x14ac:dyDescent="0.25"/>
    <row r="138" spans="2:40" x14ac:dyDescent="0.25"/>
    <row r="139" spans="2:40" x14ac:dyDescent="0.25"/>
    <row r="140" spans="2:40" x14ac:dyDescent="0.25"/>
    <row r="141" spans="2:40" x14ac:dyDescent="0.25"/>
    <row r="142" spans="2:40" x14ac:dyDescent="0.25"/>
    <row r="143" spans="2:40" x14ac:dyDescent="0.25"/>
    <row r="144" spans="2:40" x14ac:dyDescent="0.25"/>
    <row r="145" x14ac:dyDescent="0.25"/>
    <row r="146" x14ac:dyDescent="0.25"/>
    <row r="147" x14ac:dyDescent="0.25"/>
    <row r="148" x14ac:dyDescent="0.25"/>
    <row r="149" x14ac:dyDescent="0.25"/>
    <row r="150" x14ac:dyDescent="0.25"/>
  </sheetData>
  <sheetProtection algorithmName="SHA-512" hashValue="H11QgkUDSdBe+Bn4WFLJh/yKvjH4+YjQYRTnVR1Uo8KillXIUpLFZjV0svm68GxEA9Y+kStRjs3lNZD2Mz/JCg==" saltValue="+ZNhYjQs5hSqkZyeFEPsvg==" spinCount="100000" sheet="1" objects="1" scenarios="1" formatColumns="0" formatRows="0"/>
  <mergeCells count="16">
    <mergeCell ref="D34:K34"/>
    <mergeCell ref="M34:P34"/>
    <mergeCell ref="C29:E29"/>
    <mergeCell ref="B7:C7"/>
    <mergeCell ref="C13:E13"/>
    <mergeCell ref="C14:E14"/>
    <mergeCell ref="C15:E15"/>
    <mergeCell ref="C16:E16"/>
    <mergeCell ref="C17:E17"/>
    <mergeCell ref="G26:G28"/>
    <mergeCell ref="G12:J12"/>
    <mergeCell ref="F26:F28"/>
    <mergeCell ref="C21:E21"/>
    <mergeCell ref="C20:E20"/>
    <mergeCell ref="C18:E18"/>
    <mergeCell ref="C19:E19"/>
  </mergeCells>
  <dataValidations count="2">
    <dataValidation type="list" allowBlank="1" showInputMessage="1" showErrorMessage="1" sqref="G36:G135">
      <formula1>PEI_Program_Type</formula1>
    </dataValidation>
    <dataValidation type="list" allowBlank="1" showInputMessage="1" showErrorMessage="1" sqref="F36:F135">
      <formula1>PEI_Combined_Standalone</formula1>
    </dataValidation>
  </dataValidations>
  <printOptions horizontalCentered="1"/>
  <pageMargins left="0.25" right="0.25" top="1.1510416670000001" bottom="0.75" header="0.3" footer="0.3"/>
  <pageSetup scale="34" fitToHeight="0" orientation="landscape" r:id="rId1"/>
  <headerFooter>
    <oddFooter>&amp;C&amp;"Arial,Regular"&amp;16Page &amp;P of &amp;N</oddFooter>
  </headerFooter>
  <rowBreaks count="1" manualBreakCount="1">
    <brk id="82" min="1"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15:L40"/>
  <sheetViews>
    <sheetView zoomScaleNormal="100" workbookViewId="0">
      <selection sqref="A1:H1048576"/>
    </sheetView>
  </sheetViews>
  <sheetFormatPr defaultRowHeight="15" x14ac:dyDescent="0.25"/>
  <cols>
    <col min="9" max="9" width="8.85546875" style="423"/>
  </cols>
  <sheetData>
    <row r="15" spans="9:11" x14ac:dyDescent="0.25">
      <c r="I15" s="423" t="s">
        <v>360</v>
      </c>
      <c r="J15" s="423" t="s">
        <v>336</v>
      </c>
      <c r="K15" t="s">
        <v>337</v>
      </c>
    </row>
    <row r="16" spans="9:11" x14ac:dyDescent="0.25">
      <c r="I16" s="423" t="s">
        <v>359</v>
      </c>
      <c r="J16">
        <v>341</v>
      </c>
      <c r="K16" s="425">
        <f>+J16/$J$39</f>
        <v>2.5872534142640364E-2</v>
      </c>
    </row>
    <row r="17" spans="9:12" x14ac:dyDescent="0.25">
      <c r="I17" s="423" t="s">
        <v>339</v>
      </c>
      <c r="J17">
        <v>399</v>
      </c>
      <c r="K17" s="425">
        <f t="shared" ref="K17:K38" si="0">+J17/$J$39</f>
        <v>3.0273141122913506E-2</v>
      </c>
    </row>
    <row r="18" spans="9:12" x14ac:dyDescent="0.25">
      <c r="I18" s="423" t="s">
        <v>341</v>
      </c>
      <c r="J18">
        <v>553</v>
      </c>
      <c r="K18" s="425">
        <f t="shared" si="0"/>
        <v>4.1957511380880122E-2</v>
      </c>
    </row>
    <row r="19" spans="9:12" x14ac:dyDescent="0.25">
      <c r="I19" s="423" t="s">
        <v>342</v>
      </c>
      <c r="J19">
        <v>710</v>
      </c>
      <c r="K19" s="425">
        <f t="shared" si="0"/>
        <v>5.3869499241274661E-2</v>
      </c>
    </row>
    <row r="20" spans="9:12" x14ac:dyDescent="0.25">
      <c r="I20" s="423" t="s">
        <v>343</v>
      </c>
      <c r="J20">
        <v>709</v>
      </c>
      <c r="K20" s="425">
        <f t="shared" si="0"/>
        <v>5.3793626707132017E-2</v>
      </c>
    </row>
    <row r="21" spans="9:12" x14ac:dyDescent="0.25">
      <c r="I21" s="423" t="s">
        <v>344</v>
      </c>
      <c r="J21">
        <v>469</v>
      </c>
      <c r="K21" s="425">
        <f t="shared" si="0"/>
        <v>3.5584218512898329E-2</v>
      </c>
    </row>
    <row r="22" spans="9:12" x14ac:dyDescent="0.25">
      <c r="I22" s="423" t="s">
        <v>345</v>
      </c>
      <c r="J22">
        <v>911</v>
      </c>
      <c r="K22" s="425">
        <f t="shared" si="0"/>
        <v>6.9119878603945376E-2</v>
      </c>
    </row>
    <row r="23" spans="9:12" x14ac:dyDescent="0.25">
      <c r="I23" s="423" t="s">
        <v>346</v>
      </c>
      <c r="J23">
        <v>470</v>
      </c>
      <c r="K23" s="425">
        <f t="shared" si="0"/>
        <v>3.5660091047040973E-2</v>
      </c>
    </row>
    <row r="24" spans="9:12" x14ac:dyDescent="0.25">
      <c r="I24" s="423" t="s">
        <v>347</v>
      </c>
      <c r="J24">
        <v>1197</v>
      </c>
      <c r="K24" s="425">
        <f t="shared" si="0"/>
        <v>9.0819423368740521E-2</v>
      </c>
    </row>
    <row r="25" spans="9:12" x14ac:dyDescent="0.25">
      <c r="I25" s="423" t="s">
        <v>348</v>
      </c>
      <c r="J25">
        <v>993</v>
      </c>
      <c r="K25" s="425">
        <f t="shared" si="0"/>
        <v>7.5341426403641887E-2</v>
      </c>
    </row>
    <row r="26" spans="9:12" x14ac:dyDescent="0.25">
      <c r="I26" s="423" t="s">
        <v>349</v>
      </c>
      <c r="J26">
        <v>831</v>
      </c>
      <c r="K26" s="425">
        <f t="shared" si="0"/>
        <v>6.3050075872534139E-2</v>
      </c>
    </row>
    <row r="27" spans="9:12" x14ac:dyDescent="0.25">
      <c r="I27" s="423" t="s">
        <v>350</v>
      </c>
      <c r="J27">
        <v>744</v>
      </c>
      <c r="K27" s="425">
        <f t="shared" si="0"/>
        <v>5.6449165402124434E-2</v>
      </c>
    </row>
    <row r="28" spans="9:12" x14ac:dyDescent="0.25">
      <c r="I28" s="423" t="s">
        <v>351</v>
      </c>
      <c r="J28">
        <v>760</v>
      </c>
      <c r="K28" s="425">
        <f t="shared" si="0"/>
        <v>5.7663125948406675E-2</v>
      </c>
    </row>
    <row r="29" spans="9:12" x14ac:dyDescent="0.25">
      <c r="I29" s="423" t="s">
        <v>352</v>
      </c>
      <c r="J29">
        <v>617</v>
      </c>
      <c r="K29" s="425">
        <f t="shared" si="0"/>
        <v>4.6813353566009103E-2</v>
      </c>
    </row>
    <row r="30" spans="9:12" x14ac:dyDescent="0.25">
      <c r="I30" s="423" t="s">
        <v>353</v>
      </c>
      <c r="J30">
        <v>483</v>
      </c>
      <c r="K30" s="425">
        <f t="shared" si="0"/>
        <v>3.6646433990895295E-2</v>
      </c>
    </row>
    <row r="31" spans="9:12" x14ac:dyDescent="0.25">
      <c r="I31" s="423" t="s">
        <v>354</v>
      </c>
      <c r="J31">
        <v>196</v>
      </c>
      <c r="K31" s="429">
        <f t="shared" si="0"/>
        <v>1.4871016691957511E-2</v>
      </c>
      <c r="L31" s="430"/>
    </row>
    <row r="32" spans="9:12" x14ac:dyDescent="0.25">
      <c r="I32" s="423">
        <v>21</v>
      </c>
      <c r="J32">
        <v>82</v>
      </c>
      <c r="K32" s="429">
        <f t="shared" si="0"/>
        <v>6.2215477996965095E-3</v>
      </c>
    </row>
    <row r="33" spans="9:11" x14ac:dyDescent="0.25">
      <c r="I33" s="423">
        <v>20</v>
      </c>
      <c r="J33">
        <v>112</v>
      </c>
      <c r="K33" s="429">
        <f t="shared" si="0"/>
        <v>8.4977238239757214E-3</v>
      </c>
    </row>
    <row r="34" spans="9:11" x14ac:dyDescent="0.25">
      <c r="I34" s="423" t="s">
        <v>355</v>
      </c>
      <c r="J34">
        <v>326</v>
      </c>
      <c r="K34" s="429">
        <f t="shared" si="0"/>
        <v>2.473444613050076E-2</v>
      </c>
    </row>
    <row r="35" spans="9:11" x14ac:dyDescent="0.25">
      <c r="I35" s="423" t="s">
        <v>356</v>
      </c>
      <c r="J35">
        <v>430</v>
      </c>
      <c r="K35" s="429">
        <f t="shared" si="0"/>
        <v>3.2625189681335355E-2</v>
      </c>
    </row>
    <row r="36" spans="9:11" x14ac:dyDescent="0.25">
      <c r="I36" s="424" t="s">
        <v>357</v>
      </c>
      <c r="J36">
        <v>656</v>
      </c>
      <c r="K36" s="429">
        <f t="shared" si="0"/>
        <v>4.9772382397572076E-2</v>
      </c>
    </row>
    <row r="37" spans="9:11" x14ac:dyDescent="0.25">
      <c r="I37" s="424" t="s">
        <v>358</v>
      </c>
      <c r="J37">
        <v>610</v>
      </c>
      <c r="K37" s="429">
        <f t="shared" si="0"/>
        <v>4.6282245827010619E-2</v>
      </c>
    </row>
    <row r="38" spans="9:11" x14ac:dyDescent="0.25">
      <c r="I38" s="423" t="s">
        <v>340</v>
      </c>
      <c r="J38">
        <v>581</v>
      </c>
      <c r="K38" s="429">
        <f t="shared" si="0"/>
        <v>4.4081942336874048E-2</v>
      </c>
    </row>
    <row r="39" spans="9:11" x14ac:dyDescent="0.25">
      <c r="I39" s="426" t="s">
        <v>338</v>
      </c>
      <c r="J39" s="427">
        <f>SUM(J16:J38)</f>
        <v>13180</v>
      </c>
      <c r="K39" s="428">
        <f>SUM(K16:K38)</f>
        <v>1</v>
      </c>
    </row>
    <row r="40" spans="9:11" ht="15.75" x14ac:dyDescent="0.25">
      <c r="I40" s="468" t="s">
        <v>361</v>
      </c>
      <c r="J40" s="468"/>
      <c r="K40" s="431">
        <f>SUM(K31:K38)</f>
        <v>0.22708649468892259</v>
      </c>
    </row>
  </sheetData>
  <mergeCells count="1">
    <mergeCell ref="I40:J40"/>
  </mergeCells>
  <pageMargins left="0.7" right="0.7" top="0.75" bottom="0.75" header="0.3" footer="0.3"/>
  <pageSetup scale="9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fitToPage="1"/>
  </sheetPr>
  <dimension ref="B1:Q145"/>
  <sheetViews>
    <sheetView showGridLines="0" zoomScale="60" zoomScaleNormal="60" zoomScaleSheetLayoutView="40" workbookViewId="0">
      <selection activeCell="D30" sqref="D30"/>
    </sheetView>
  </sheetViews>
  <sheetFormatPr defaultColWidth="9.140625" defaultRowHeight="15" zeroHeight="1" x14ac:dyDescent="0.2"/>
  <cols>
    <col min="1" max="1" width="2.7109375" style="108" customWidth="1"/>
    <col min="2" max="2" width="6.7109375" style="110" customWidth="1"/>
    <col min="3" max="3" width="8.85546875" style="110" customWidth="1"/>
    <col min="4" max="4" width="46.28515625" style="110" customWidth="1"/>
    <col min="5" max="5" width="29.7109375" style="110" customWidth="1"/>
    <col min="6" max="7" width="17.7109375" style="110" customWidth="1"/>
    <col min="8" max="8" width="31" style="110" bestFit="1" customWidth="1"/>
    <col min="9" max="9" width="24.85546875" style="110" customWidth="1"/>
    <col min="10" max="10" width="24.42578125" style="110" bestFit="1" customWidth="1"/>
    <col min="11" max="11" width="20.85546875" style="110" bestFit="1" customWidth="1"/>
    <col min="12" max="12" width="15" style="110" customWidth="1"/>
    <col min="13" max="13" width="19.5703125" style="110" customWidth="1"/>
    <col min="14" max="14" width="17.42578125" style="110" customWidth="1"/>
    <col min="15" max="15" width="15.140625" style="110" customWidth="1"/>
    <col min="16" max="16" width="17.7109375" style="110" customWidth="1"/>
    <col min="17" max="17" width="21.140625" style="108" bestFit="1" customWidth="1"/>
    <col min="18" max="18" width="18" style="108" bestFit="1" customWidth="1"/>
    <col min="19" max="16384" width="9.140625" style="108"/>
  </cols>
  <sheetData>
    <row r="1" spans="2:16" x14ac:dyDescent="0.2">
      <c r="B1" s="470"/>
      <c r="C1" s="470"/>
      <c r="D1" s="470"/>
    </row>
    <row r="2" spans="2:16" s="321" customFormat="1" ht="18" x14ac:dyDescent="0.25">
      <c r="B2" s="393" t="str">
        <f>'1. Information'!B2</f>
        <v>Version 7/1/2018</v>
      </c>
    </row>
    <row r="3" spans="2:16" ht="18" x14ac:dyDescent="0.25">
      <c r="B3" s="231" t="str">
        <f>'1. Information'!B3</f>
        <v>Annual Mental Health Services Act Revenue and Expenditure Report</v>
      </c>
      <c r="C3" s="11"/>
      <c r="D3" s="11"/>
      <c r="E3" s="11"/>
      <c r="F3" s="11"/>
      <c r="G3" s="11"/>
      <c r="H3" s="11"/>
      <c r="I3" s="11"/>
      <c r="J3" s="11"/>
      <c r="K3" s="12"/>
      <c r="L3" s="11"/>
      <c r="M3" s="11"/>
      <c r="N3" s="11"/>
      <c r="O3" s="11"/>
      <c r="P3" s="108"/>
    </row>
    <row r="4" spans="2:16" ht="18" x14ac:dyDescent="0.2">
      <c r="B4" s="232" t="str">
        <f>'1. Information'!B4</f>
        <v>Fiscal Year 2017-18</v>
      </c>
      <c r="C4" s="13"/>
      <c r="D4" s="13"/>
      <c r="E4" s="13"/>
      <c r="F4" s="13"/>
      <c r="G4" s="13"/>
      <c r="H4" s="13"/>
      <c r="I4" s="13"/>
      <c r="J4" s="13"/>
      <c r="K4" s="14"/>
      <c r="L4" s="13"/>
      <c r="M4" s="13"/>
      <c r="N4" s="13"/>
      <c r="O4" s="13"/>
      <c r="P4" s="108"/>
    </row>
    <row r="5" spans="2:16" ht="18" x14ac:dyDescent="0.25">
      <c r="B5" s="231" t="s">
        <v>258</v>
      </c>
      <c r="C5" s="11"/>
      <c r="D5" s="11"/>
      <c r="E5" s="11"/>
      <c r="F5" s="11"/>
      <c r="G5" s="11"/>
      <c r="H5" s="11"/>
      <c r="I5" s="11"/>
      <c r="J5" s="11"/>
      <c r="K5" s="12"/>
      <c r="L5" s="11"/>
      <c r="M5" s="11"/>
      <c r="N5" s="11"/>
      <c r="O5" s="11"/>
      <c r="P5" s="108"/>
    </row>
    <row r="6" spans="2:16" ht="15.75" x14ac:dyDescent="0.25">
      <c r="C6" s="12"/>
      <c r="D6" s="12"/>
      <c r="E6" s="12"/>
      <c r="F6" s="12"/>
      <c r="G6" s="12"/>
      <c r="H6" s="12"/>
      <c r="I6" s="12"/>
      <c r="J6" s="12"/>
      <c r="K6" s="12"/>
      <c r="L6" s="12"/>
      <c r="M6" s="11"/>
      <c r="N6" s="11"/>
      <c r="O6" s="11"/>
      <c r="P6" s="11"/>
    </row>
    <row r="7" spans="2:16" ht="15.75" x14ac:dyDescent="0.25">
      <c r="B7" s="442" t="s">
        <v>1</v>
      </c>
      <c r="C7" s="442"/>
      <c r="D7" s="9" t="str">
        <f>IF(ISBLANK('1. Information'!D8),"",'1. Information'!D8)</f>
        <v>Trinity</v>
      </c>
      <c r="F7" s="94" t="s">
        <v>2</v>
      </c>
      <c r="G7" s="109">
        <f>IF(ISBLANK('1. Information'!D7),"",'1. Information'!D7)</f>
        <v>43496</v>
      </c>
      <c r="H7" s="111"/>
      <c r="I7" s="111"/>
      <c r="J7" s="12"/>
      <c r="K7" s="12"/>
      <c r="L7" s="12"/>
      <c r="M7" s="12"/>
      <c r="N7" s="12"/>
      <c r="O7" s="12"/>
      <c r="P7" s="12"/>
    </row>
    <row r="8" spans="2:16" ht="15.75" x14ac:dyDescent="0.25">
      <c r="B8" s="6"/>
      <c r="C8" s="6"/>
      <c r="D8" s="6"/>
      <c r="F8" s="6"/>
      <c r="G8" s="111"/>
      <c r="H8" s="111"/>
      <c r="I8" s="111"/>
      <c r="J8" s="12"/>
      <c r="K8" s="12"/>
      <c r="L8" s="12"/>
      <c r="M8" s="12"/>
      <c r="N8" s="12"/>
      <c r="O8" s="12"/>
      <c r="P8" s="12"/>
    </row>
    <row r="9" spans="2:16" ht="18.75" thickBot="1" x14ac:dyDescent="0.3">
      <c r="B9" s="233" t="s">
        <v>260</v>
      </c>
      <c r="C9" s="41"/>
      <c r="D9" s="41"/>
      <c r="E9" s="114"/>
      <c r="F9" s="112"/>
      <c r="G9" s="112"/>
      <c r="H9" s="113"/>
      <c r="I9" s="113"/>
      <c r="J9" s="42"/>
      <c r="K9" s="42"/>
      <c r="L9" s="12"/>
      <c r="M9" s="12"/>
      <c r="N9" s="12"/>
      <c r="O9"/>
      <c r="P9" s="12"/>
    </row>
    <row r="10" spans="2:16" ht="16.5" thickTop="1" x14ac:dyDescent="0.25">
      <c r="B10" s="15"/>
      <c r="C10" s="6"/>
      <c r="D10" s="6"/>
      <c r="F10" s="108"/>
      <c r="G10" s="108"/>
      <c r="H10" s="111"/>
      <c r="I10" s="111"/>
      <c r="J10" s="12"/>
      <c r="K10" s="12"/>
      <c r="L10" s="12"/>
      <c r="M10" s="12"/>
      <c r="N10" s="12"/>
      <c r="O10"/>
      <c r="P10" s="12"/>
    </row>
    <row r="11" spans="2:16" ht="15.75" x14ac:dyDescent="0.25">
      <c r="B11" s="6"/>
      <c r="C11" s="6"/>
      <c r="D11" s="6"/>
      <c r="F11" s="256" t="s">
        <v>27</v>
      </c>
      <c r="G11" s="320" t="s">
        <v>29</v>
      </c>
      <c r="H11" s="288" t="s">
        <v>32</v>
      </c>
      <c r="I11" s="288" t="s">
        <v>246</v>
      </c>
      <c r="J11" s="25" t="s">
        <v>247</v>
      </c>
      <c r="K11" s="256" t="s">
        <v>248</v>
      </c>
      <c r="L11" s="310"/>
      <c r="M11"/>
      <c r="N11"/>
      <c r="O11" s="108"/>
      <c r="P11" s="108"/>
    </row>
    <row r="12" spans="2:16" ht="15.75" x14ac:dyDescent="0.25">
      <c r="B12" s="108"/>
      <c r="C12" s="3"/>
      <c r="D12" s="16"/>
      <c r="E12" s="16"/>
      <c r="F12" s="340" t="s">
        <v>28</v>
      </c>
      <c r="G12" s="450" t="s">
        <v>30</v>
      </c>
      <c r="H12" s="450"/>
      <c r="I12" s="450"/>
      <c r="J12" s="453"/>
      <c r="K12" s="308"/>
      <c r="L12"/>
      <c r="M12"/>
      <c r="N12"/>
      <c r="O12" s="108"/>
      <c r="P12" s="108"/>
    </row>
    <row r="13" spans="2:16" ht="65.25" customHeight="1" x14ac:dyDescent="0.25">
      <c r="B13" s="108"/>
      <c r="C13" s="472"/>
      <c r="D13" s="472"/>
      <c r="E13" s="472"/>
      <c r="F13" s="30" t="s">
        <v>300</v>
      </c>
      <c r="G13" s="44" t="s">
        <v>5</v>
      </c>
      <c r="H13" s="27" t="s">
        <v>6</v>
      </c>
      <c r="I13" s="27" t="s">
        <v>31</v>
      </c>
      <c r="J13" s="27" t="s">
        <v>15</v>
      </c>
      <c r="K13" s="306" t="s">
        <v>278</v>
      </c>
      <c r="L13"/>
      <c r="M13"/>
      <c r="N13"/>
      <c r="O13" s="108"/>
      <c r="P13" s="108"/>
    </row>
    <row r="14" spans="2:16" ht="15.75" x14ac:dyDescent="0.25">
      <c r="B14" s="101">
        <v>1</v>
      </c>
      <c r="C14" s="457" t="s">
        <v>160</v>
      </c>
      <c r="D14" s="457"/>
      <c r="E14" s="457"/>
      <c r="F14" s="290"/>
      <c r="G14" s="45"/>
      <c r="H14" s="29"/>
      <c r="I14" s="29"/>
      <c r="J14" s="309"/>
      <c r="K14" s="293">
        <f t="shared" ref="K14:K20" si="0">SUM(F14:J14)</f>
        <v>0</v>
      </c>
      <c r="L14"/>
      <c r="M14"/>
      <c r="N14"/>
      <c r="O14" s="108"/>
      <c r="P14" s="108"/>
    </row>
    <row r="15" spans="2:16" ht="15.75" x14ac:dyDescent="0.25">
      <c r="B15" s="101">
        <v>2</v>
      </c>
      <c r="C15" s="457" t="s">
        <v>161</v>
      </c>
      <c r="D15" s="457"/>
      <c r="E15" s="457"/>
      <c r="F15" s="29"/>
      <c r="G15" s="411"/>
      <c r="H15" s="412"/>
      <c r="I15" s="412"/>
      <c r="J15" s="413"/>
      <c r="K15" s="293">
        <f t="shared" si="0"/>
        <v>0</v>
      </c>
      <c r="L15"/>
      <c r="M15"/>
      <c r="N15"/>
      <c r="O15" s="108"/>
      <c r="P15" s="108"/>
    </row>
    <row r="16" spans="2:16" ht="15.75" x14ac:dyDescent="0.25">
      <c r="B16" s="405">
        <v>3</v>
      </c>
      <c r="C16" s="454" t="s">
        <v>314</v>
      </c>
      <c r="D16" s="455"/>
      <c r="E16" s="456"/>
      <c r="F16" s="367"/>
      <c r="G16" s="19"/>
      <c r="H16" s="19"/>
      <c r="I16" s="19"/>
      <c r="J16" s="19"/>
      <c r="K16" s="293">
        <f t="shared" si="0"/>
        <v>0</v>
      </c>
      <c r="L16" s="404"/>
      <c r="M16" s="404"/>
      <c r="N16" s="404"/>
      <c r="O16" s="108"/>
      <c r="P16" s="108"/>
    </row>
    <row r="17" spans="2:17" ht="15.75" x14ac:dyDescent="0.25">
      <c r="B17" s="405">
        <v>4</v>
      </c>
      <c r="C17" s="454" t="s">
        <v>315</v>
      </c>
      <c r="D17" s="455"/>
      <c r="E17" s="456"/>
      <c r="F17" s="410"/>
      <c r="G17" s="19"/>
      <c r="H17" s="19"/>
      <c r="I17" s="19"/>
      <c r="J17" s="19"/>
      <c r="K17" s="293">
        <f t="shared" si="0"/>
        <v>0</v>
      </c>
      <c r="L17" s="404"/>
      <c r="M17" s="404"/>
      <c r="N17" s="404"/>
      <c r="O17" s="108"/>
      <c r="P17" s="108"/>
    </row>
    <row r="18" spans="2:17" ht="15.75" x14ac:dyDescent="0.25">
      <c r="B18" s="101">
        <v>5</v>
      </c>
      <c r="C18" s="457" t="s">
        <v>162</v>
      </c>
      <c r="D18" s="457"/>
      <c r="E18" s="457"/>
      <c r="F18" s="28">
        <f>SUMIF($J$29:$J$132,"Project Administration",K$29:K$132)</f>
        <v>0</v>
      </c>
      <c r="G18" s="46">
        <f>SUMIF($J$29:$J$132,"Project Administration",L$29:L$132)</f>
        <v>0</v>
      </c>
      <c r="H18" s="28">
        <f>SUMIF($J$29:$J$132,"Project Administration",M$29:M$132)</f>
        <v>0</v>
      </c>
      <c r="I18" s="28">
        <f>SUMIF($J$29:$J$132,"Project Administration",N$29:N$132)</f>
        <v>0</v>
      </c>
      <c r="J18" s="28">
        <f>SUMIF($J$29:$J$132,"Project Administration",O$29:O$132)</f>
        <v>0</v>
      </c>
      <c r="K18" s="293">
        <f t="shared" si="0"/>
        <v>0</v>
      </c>
      <c r="L18"/>
      <c r="M18"/>
      <c r="N18"/>
      <c r="O18" s="108"/>
      <c r="P18" s="108"/>
    </row>
    <row r="19" spans="2:17" ht="15.75" x14ac:dyDescent="0.25">
      <c r="B19" s="101">
        <v>6</v>
      </c>
      <c r="C19" s="457" t="s">
        <v>163</v>
      </c>
      <c r="D19" s="457"/>
      <c r="E19" s="457"/>
      <c r="F19" s="19">
        <f>SUMIF($J$29:$J$132,"Project Evaluation",K$29:K$132)</f>
        <v>0</v>
      </c>
      <c r="G19" s="47">
        <f>SUMIF($J$29:$J$132,"Project Evaluation",L$29:L$132)</f>
        <v>0</v>
      </c>
      <c r="H19" s="19">
        <f>SUMIF($J$29:$J$132,"Project Evaluation",M$29:M$132)</f>
        <v>0</v>
      </c>
      <c r="I19" s="19">
        <f>SUMIF($J$29:$J$132,"Project Evaluation",N$29:N$132)</f>
        <v>0</v>
      </c>
      <c r="J19" s="19">
        <f>SUMIF($J$29:$J$132,"Project Evaluation",O$29:O$132)</f>
        <v>0</v>
      </c>
      <c r="K19" s="293">
        <f t="shared" si="0"/>
        <v>0</v>
      </c>
      <c r="L19"/>
      <c r="M19"/>
      <c r="N19"/>
      <c r="O19" s="108"/>
      <c r="P19" s="108"/>
    </row>
    <row r="20" spans="2:17" ht="15.75" x14ac:dyDescent="0.25">
      <c r="B20" s="101">
        <v>7</v>
      </c>
      <c r="C20" s="457" t="s">
        <v>236</v>
      </c>
      <c r="D20" s="457"/>
      <c r="E20" s="457"/>
      <c r="F20" s="19">
        <f>SUMIF($J$29:$J$132,"Project Direct",K$29:K$132)</f>
        <v>90104</v>
      </c>
      <c r="G20" s="47">
        <f>SUMIF($J$29:$J$132,"Project Direct",L$29:L$132)</f>
        <v>0</v>
      </c>
      <c r="H20" s="19">
        <f>SUMIF($J$29:$J$132,"Project Direct",M$29:M$132)</f>
        <v>0</v>
      </c>
      <c r="I20" s="19">
        <f>SUMIF($J$29:$J$132,"Project Direct",N$29:N$132)</f>
        <v>0</v>
      </c>
      <c r="J20" s="19">
        <f>SUMIF($J$29:$J$132,"Project Direct",O$29:O$132)</f>
        <v>0</v>
      </c>
      <c r="K20" s="293">
        <f t="shared" si="0"/>
        <v>90104</v>
      </c>
      <c r="L20"/>
      <c r="M20"/>
      <c r="N20"/>
      <c r="O20" s="108"/>
      <c r="P20" s="108"/>
    </row>
    <row r="21" spans="2:17" ht="15.75" x14ac:dyDescent="0.25">
      <c r="B21" s="101">
        <v>8</v>
      </c>
      <c r="C21" s="471" t="s">
        <v>164</v>
      </c>
      <c r="D21" s="471"/>
      <c r="E21" s="471"/>
      <c r="F21" s="18">
        <f t="shared" ref="F21:K21" si="1">SUM(F18:F20)</f>
        <v>90104</v>
      </c>
      <c r="G21" s="48">
        <f t="shared" si="1"/>
        <v>0</v>
      </c>
      <c r="H21" s="18">
        <f t="shared" si="1"/>
        <v>0</v>
      </c>
      <c r="I21" s="18">
        <f t="shared" si="1"/>
        <v>0</v>
      </c>
      <c r="J21" s="18">
        <f t="shared" si="1"/>
        <v>0</v>
      </c>
      <c r="K21" s="18">
        <f t="shared" si="1"/>
        <v>90104</v>
      </c>
      <c r="L21"/>
      <c r="M21"/>
      <c r="N21"/>
      <c r="O21" s="108"/>
      <c r="P21" s="108"/>
    </row>
    <row r="22" spans="2:17" ht="30.95" customHeight="1" x14ac:dyDescent="0.25">
      <c r="B22" s="101">
        <v>9</v>
      </c>
      <c r="C22" s="467" t="s">
        <v>316</v>
      </c>
      <c r="D22" s="467"/>
      <c r="E22" s="467"/>
      <c r="F22" s="20">
        <f t="shared" ref="F22:K22" si="2">SUM(F14:F15,F17,F18:F20)</f>
        <v>90104</v>
      </c>
      <c r="G22" s="20">
        <f t="shared" si="2"/>
        <v>0</v>
      </c>
      <c r="H22" s="20">
        <f t="shared" si="2"/>
        <v>0</v>
      </c>
      <c r="I22" s="20">
        <f t="shared" si="2"/>
        <v>0</v>
      </c>
      <c r="J22" s="20">
        <f t="shared" si="2"/>
        <v>0</v>
      </c>
      <c r="K22" s="20">
        <f t="shared" si="2"/>
        <v>90104</v>
      </c>
      <c r="L22"/>
      <c r="M22"/>
      <c r="N22"/>
      <c r="O22" s="108"/>
      <c r="P22" s="108"/>
    </row>
    <row r="23" spans="2:17" x14ac:dyDescent="0.2">
      <c r="B23" s="108"/>
      <c r="C23" s="108"/>
      <c r="D23" s="108"/>
      <c r="E23" s="108"/>
      <c r="F23" s="108"/>
      <c r="G23" s="108"/>
      <c r="H23" s="108"/>
      <c r="I23" s="108"/>
      <c r="J23" s="108"/>
      <c r="K23" s="108"/>
      <c r="L23" s="108"/>
      <c r="M23" s="108"/>
      <c r="N23" s="108"/>
      <c r="O23" s="108"/>
      <c r="P23" s="108"/>
    </row>
    <row r="24" spans="2:17" ht="18.75" thickBot="1" x14ac:dyDescent="0.3">
      <c r="B24" s="229" t="s">
        <v>261</v>
      </c>
      <c r="C24" s="112"/>
      <c r="D24" s="112"/>
      <c r="E24" s="112"/>
      <c r="F24" s="112"/>
      <c r="G24" s="112"/>
      <c r="H24" s="112"/>
      <c r="I24" s="112"/>
      <c r="J24" s="112"/>
      <c r="K24" s="112"/>
      <c r="L24" s="112"/>
      <c r="M24" s="112"/>
      <c r="N24" s="112"/>
      <c r="O24" s="112"/>
      <c r="P24" s="112"/>
      <c r="Q24" s="112"/>
    </row>
    <row r="25" spans="2:17" ht="15.75" thickTop="1" x14ac:dyDescent="0.2">
      <c r="B25" s="108"/>
      <c r="C25" s="108"/>
      <c r="D25" s="108"/>
      <c r="E25" s="108"/>
      <c r="F25" s="108"/>
      <c r="G25" s="108"/>
      <c r="H25" s="108"/>
      <c r="I25" s="108"/>
      <c r="J25" s="108"/>
      <c r="K25" s="108"/>
      <c r="L25" s="108"/>
      <c r="M25" s="108"/>
      <c r="N25" s="108"/>
      <c r="O25" s="108"/>
      <c r="P25" s="108"/>
    </row>
    <row r="26" spans="2:17" x14ac:dyDescent="0.2">
      <c r="B26" s="108"/>
      <c r="C26" s="101" t="s">
        <v>27</v>
      </c>
      <c r="D26" s="101" t="s">
        <v>29</v>
      </c>
      <c r="E26" s="101" t="s">
        <v>32</v>
      </c>
      <c r="F26" s="101" t="s">
        <v>246</v>
      </c>
      <c r="G26" s="101" t="s">
        <v>247</v>
      </c>
      <c r="H26" s="101" t="s">
        <v>248</v>
      </c>
      <c r="I26" s="101" t="s">
        <v>257</v>
      </c>
      <c r="J26" s="101" t="s">
        <v>249</v>
      </c>
      <c r="K26" s="256" t="s">
        <v>250</v>
      </c>
      <c r="L26" s="277" t="s">
        <v>251</v>
      </c>
      <c r="M26" s="277" t="s">
        <v>252</v>
      </c>
      <c r="N26" s="319" t="s">
        <v>253</v>
      </c>
      <c r="O26" s="256" t="s">
        <v>254</v>
      </c>
      <c r="P26" s="256" t="s">
        <v>255</v>
      </c>
    </row>
    <row r="27" spans="2:17" ht="15.75" x14ac:dyDescent="0.25">
      <c r="B27" s="26"/>
      <c r="C27" s="330"/>
      <c r="D27" s="469" t="s">
        <v>167</v>
      </c>
      <c r="E27" s="469"/>
      <c r="F27" s="469"/>
      <c r="G27" s="469"/>
      <c r="H27" s="469"/>
      <c r="I27" s="469"/>
      <c r="J27" s="469"/>
      <c r="K27" s="340" t="s">
        <v>28</v>
      </c>
      <c r="L27" s="469" t="s">
        <v>30</v>
      </c>
      <c r="M27" s="469"/>
      <c r="N27" s="469"/>
      <c r="O27" s="469"/>
      <c r="P27" s="329"/>
    </row>
    <row r="28" spans="2:17" ht="47.25" x14ac:dyDescent="0.2">
      <c r="B28" s="136" t="s">
        <v>134</v>
      </c>
      <c r="C28" s="21" t="s">
        <v>11</v>
      </c>
      <c r="D28" s="32" t="s">
        <v>12</v>
      </c>
      <c r="E28" s="27" t="s">
        <v>18</v>
      </c>
      <c r="F28" s="27" t="s">
        <v>154</v>
      </c>
      <c r="G28" s="27" t="s">
        <v>13</v>
      </c>
      <c r="H28" s="27" t="s">
        <v>151</v>
      </c>
      <c r="I28" s="27" t="s">
        <v>152</v>
      </c>
      <c r="J28" s="17" t="s">
        <v>153</v>
      </c>
      <c r="K28" s="30" t="s">
        <v>300</v>
      </c>
      <c r="L28" s="49" t="s">
        <v>5</v>
      </c>
      <c r="M28" s="31" t="s">
        <v>6</v>
      </c>
      <c r="N28" s="31" t="s">
        <v>14</v>
      </c>
      <c r="O28" s="300" t="s">
        <v>15</v>
      </c>
      <c r="P28" s="306" t="s">
        <v>278</v>
      </c>
    </row>
    <row r="29" spans="2:17" x14ac:dyDescent="0.2">
      <c r="B29" s="123">
        <v>1</v>
      </c>
      <c r="C29" s="137">
        <f>IF(P32&lt;&gt;0,VLOOKUP($D$7,Info_County_Code,2,FALSE),"")</f>
        <v>53</v>
      </c>
      <c r="D29" s="416" t="s">
        <v>370</v>
      </c>
      <c r="E29" s="417" t="s">
        <v>335</v>
      </c>
      <c r="F29" s="422">
        <v>43186</v>
      </c>
      <c r="G29" s="422">
        <v>43214</v>
      </c>
      <c r="H29" s="290">
        <v>66356</v>
      </c>
      <c r="I29" s="290">
        <v>54491</v>
      </c>
      <c r="J29" s="118" t="s">
        <v>158</v>
      </c>
      <c r="K29" s="120">
        <v>0</v>
      </c>
      <c r="L29" s="120"/>
      <c r="M29" s="116"/>
      <c r="N29" s="116"/>
      <c r="O29" s="129"/>
      <c r="P29" s="293">
        <f t="shared" ref="P29:P64" si="3">SUM(K29:O29)</f>
        <v>0</v>
      </c>
    </row>
    <row r="30" spans="2:17" x14ac:dyDescent="0.2">
      <c r="B30" s="123">
        <v>1</v>
      </c>
      <c r="C30" s="139">
        <f t="shared" ref="C30:I31" si="4">IF(ISBLANK(C29),"",C29)</f>
        <v>53</v>
      </c>
      <c r="D30" s="397" t="str">
        <f t="shared" si="4"/>
        <v>Cedar Home Respite</v>
      </c>
      <c r="E30" s="140" t="str">
        <f t="shared" si="4"/>
        <v>Intergrated Crisis Services</v>
      </c>
      <c r="F30" s="140">
        <f t="shared" si="4"/>
        <v>43186</v>
      </c>
      <c r="G30" s="140">
        <f t="shared" si="4"/>
        <v>43214</v>
      </c>
      <c r="H30" s="122">
        <f t="shared" si="4"/>
        <v>66356</v>
      </c>
      <c r="I30" s="122">
        <f t="shared" si="4"/>
        <v>54491</v>
      </c>
      <c r="J30" s="119" t="s">
        <v>159</v>
      </c>
      <c r="K30" s="120">
        <v>0</v>
      </c>
      <c r="L30" s="120"/>
      <c r="M30" s="116"/>
      <c r="N30" s="116"/>
      <c r="O30" s="129"/>
      <c r="P30" s="293">
        <f t="shared" si="3"/>
        <v>0</v>
      </c>
    </row>
    <row r="31" spans="2:17" x14ac:dyDescent="0.2">
      <c r="B31" s="123">
        <v>1</v>
      </c>
      <c r="C31" s="139">
        <f t="shared" ref="C31:H31" si="5">IF(ISBLANK(C29),"",C29)</f>
        <v>53</v>
      </c>
      <c r="D31" s="398" t="str">
        <f t="shared" si="5"/>
        <v>Cedar Home Respite</v>
      </c>
      <c r="E31" s="141" t="str">
        <f t="shared" si="5"/>
        <v>Intergrated Crisis Services</v>
      </c>
      <c r="F31" s="141">
        <f t="shared" si="5"/>
        <v>43186</v>
      </c>
      <c r="G31" s="141">
        <f t="shared" si="5"/>
        <v>43214</v>
      </c>
      <c r="H31" s="119">
        <f t="shared" si="5"/>
        <v>66356</v>
      </c>
      <c r="I31" s="119">
        <f t="shared" si="4"/>
        <v>54491</v>
      </c>
      <c r="J31" s="119" t="s">
        <v>237</v>
      </c>
      <c r="K31" s="120">
        <v>90104</v>
      </c>
      <c r="L31" s="120"/>
      <c r="M31" s="116"/>
      <c r="N31" s="116"/>
      <c r="O31" s="129"/>
      <c r="P31" s="293">
        <f t="shared" si="3"/>
        <v>90104</v>
      </c>
    </row>
    <row r="32" spans="2:17" ht="15.75" x14ac:dyDescent="0.25">
      <c r="B32" s="96">
        <v>1</v>
      </c>
      <c r="C32" s="22">
        <f t="shared" ref="C32:I32" si="6">IF(ISBLANK(C29),"",C29)</f>
        <v>53</v>
      </c>
      <c r="D32" s="399" t="str">
        <f t="shared" si="6"/>
        <v>Cedar Home Respite</v>
      </c>
      <c r="E32" s="33" t="str">
        <f t="shared" si="6"/>
        <v>Intergrated Crisis Services</v>
      </c>
      <c r="F32" s="33">
        <f t="shared" si="6"/>
        <v>43186</v>
      </c>
      <c r="G32" s="33">
        <f t="shared" si="6"/>
        <v>43214</v>
      </c>
      <c r="H32" s="34">
        <f t="shared" si="6"/>
        <v>66356</v>
      </c>
      <c r="I32" s="34">
        <f t="shared" si="6"/>
        <v>54491</v>
      </c>
      <c r="J32" s="8" t="s">
        <v>263</v>
      </c>
      <c r="K32" s="50">
        <f>SUM(K29:K31)</f>
        <v>90104</v>
      </c>
      <c r="L32" s="50">
        <f>SUM(L29:L31)</f>
        <v>0</v>
      </c>
      <c r="M32" s="35">
        <f>SUM(M29:M31)</f>
        <v>0</v>
      </c>
      <c r="N32" s="35">
        <f>SUM(N29:N31)</f>
        <v>0</v>
      </c>
      <c r="O32" s="311">
        <f>SUM(O29:O31)</f>
        <v>0</v>
      </c>
      <c r="P32" s="8">
        <f t="shared" si="3"/>
        <v>90104</v>
      </c>
    </row>
    <row r="33" spans="2:16" x14ac:dyDescent="0.2">
      <c r="B33" s="123">
        <v>2</v>
      </c>
      <c r="C33" s="137" t="str">
        <f>IF(P36&lt;&gt;0,VLOOKUP($D$7,Info_County_Code,2,FALSE),"")</f>
        <v/>
      </c>
      <c r="D33" s="396"/>
      <c r="E33" s="138"/>
      <c r="F33" s="138"/>
      <c r="G33" s="138"/>
      <c r="H33" s="116"/>
      <c r="I33" s="116"/>
      <c r="J33" s="118" t="str">
        <f>IF(NOT(ISBLANK(D33)),$J$29,"")</f>
        <v/>
      </c>
      <c r="K33" s="120"/>
      <c r="L33" s="120"/>
      <c r="M33" s="116"/>
      <c r="N33" s="116"/>
      <c r="O33" s="129"/>
      <c r="P33" s="293">
        <f>SUM(K33:O33)</f>
        <v>0</v>
      </c>
    </row>
    <row r="34" spans="2:16" x14ac:dyDescent="0.2">
      <c r="B34" s="123">
        <v>2</v>
      </c>
      <c r="C34" s="139" t="str">
        <f t="shared" ref="C34:I34" si="7">IF(ISBLANK(C33),"",C33)</f>
        <v/>
      </c>
      <c r="D34" s="397" t="str">
        <f t="shared" si="7"/>
        <v/>
      </c>
      <c r="E34" s="140" t="str">
        <f t="shared" si="7"/>
        <v/>
      </c>
      <c r="F34" s="140" t="str">
        <f t="shared" si="7"/>
        <v/>
      </c>
      <c r="G34" s="140" t="str">
        <f t="shared" si="7"/>
        <v/>
      </c>
      <c r="H34" s="122" t="str">
        <f t="shared" si="7"/>
        <v/>
      </c>
      <c r="I34" s="122" t="str">
        <f t="shared" si="7"/>
        <v/>
      </c>
      <c r="J34" s="119" t="str">
        <f>IF(NOT(ISBLANK(D33)),$J$30,"")</f>
        <v/>
      </c>
      <c r="K34" s="120"/>
      <c r="L34" s="120"/>
      <c r="M34" s="116"/>
      <c r="N34" s="116"/>
      <c r="O34" s="129"/>
      <c r="P34" s="293">
        <f>SUM(K34:O34)</f>
        <v>0</v>
      </c>
    </row>
    <row r="35" spans="2:16" x14ac:dyDescent="0.2">
      <c r="B35" s="123">
        <v>2</v>
      </c>
      <c r="C35" s="139" t="str">
        <f t="shared" ref="C35:I35" si="8">IF(ISBLANK(C33),"",C33)</f>
        <v/>
      </c>
      <c r="D35" s="398" t="str">
        <f t="shared" si="8"/>
        <v/>
      </c>
      <c r="E35" s="141" t="str">
        <f t="shared" si="8"/>
        <v/>
      </c>
      <c r="F35" s="141" t="str">
        <f t="shared" si="8"/>
        <v/>
      </c>
      <c r="G35" s="141" t="str">
        <f t="shared" si="8"/>
        <v/>
      </c>
      <c r="H35" s="119" t="str">
        <f t="shared" si="8"/>
        <v/>
      </c>
      <c r="I35" s="119" t="str">
        <f t="shared" si="8"/>
        <v/>
      </c>
      <c r="J35" s="119" t="str">
        <f>IF(NOT(ISBLANK(D33)),$J$31,"")</f>
        <v/>
      </c>
      <c r="K35" s="120"/>
      <c r="L35" s="120"/>
      <c r="M35" s="116"/>
      <c r="N35" s="116"/>
      <c r="O35" s="129"/>
      <c r="P35" s="293">
        <f>SUM(K35:O35)</f>
        <v>0</v>
      </c>
    </row>
    <row r="36" spans="2:16" ht="15.75" x14ac:dyDescent="0.25">
      <c r="B36" s="362">
        <v>2</v>
      </c>
      <c r="C36" s="22" t="str">
        <f t="shared" ref="C36:I36" si="9">IF(ISBLANK(C33),"",C33)</f>
        <v/>
      </c>
      <c r="D36" s="399" t="str">
        <f t="shared" si="9"/>
        <v/>
      </c>
      <c r="E36" s="33" t="str">
        <f t="shared" si="9"/>
        <v/>
      </c>
      <c r="F36" s="33" t="str">
        <f t="shared" si="9"/>
        <v/>
      </c>
      <c r="G36" s="33" t="str">
        <f t="shared" si="9"/>
        <v/>
      </c>
      <c r="H36" s="34" t="str">
        <f t="shared" si="9"/>
        <v/>
      </c>
      <c r="I36" s="34" t="str">
        <f t="shared" si="9"/>
        <v/>
      </c>
      <c r="J36" s="8" t="str">
        <f>IF(NOT(ISBLANK(D33)),$J$32,"")</f>
        <v/>
      </c>
      <c r="K36" s="50">
        <f>SUM(K33:K35)</f>
        <v>0</v>
      </c>
      <c r="L36" s="50">
        <f>SUM(L33:L35)</f>
        <v>0</v>
      </c>
      <c r="M36" s="35">
        <f>SUM(M33:M35)</f>
        <v>0</v>
      </c>
      <c r="N36" s="35">
        <f>SUM(N33:N35)</f>
        <v>0</v>
      </c>
      <c r="O36" s="311">
        <f>SUM(O33:O35)</f>
        <v>0</v>
      </c>
      <c r="P36" s="8">
        <f>SUM(K36:O36)</f>
        <v>0</v>
      </c>
    </row>
    <row r="37" spans="2:16" x14ac:dyDescent="0.2">
      <c r="B37" s="123">
        <v>2</v>
      </c>
      <c r="C37" s="137" t="str">
        <f>IF(P40&lt;&gt;0,VLOOKUP($D$7,Info_County_Code,2,FALSE),"")</f>
        <v/>
      </c>
      <c r="D37" s="396"/>
      <c r="E37" s="138"/>
      <c r="F37" s="138"/>
      <c r="G37" s="138"/>
      <c r="H37" s="116"/>
      <c r="I37" s="116"/>
      <c r="J37" s="118" t="str">
        <f>IF(NOT(ISBLANK(D37)),$J$29,"")</f>
        <v/>
      </c>
      <c r="K37" s="120"/>
      <c r="L37" s="120"/>
      <c r="M37" s="116"/>
      <c r="N37" s="116"/>
      <c r="O37" s="129"/>
      <c r="P37" s="293">
        <f t="shared" si="3"/>
        <v>0</v>
      </c>
    </row>
    <row r="38" spans="2:16" x14ac:dyDescent="0.2">
      <c r="B38" s="123">
        <v>2</v>
      </c>
      <c r="C38" s="139" t="str">
        <f t="shared" ref="C38:I38" si="10">IF(ISBLANK(C37),"",C37)</f>
        <v/>
      </c>
      <c r="D38" s="397" t="str">
        <f t="shared" si="10"/>
        <v/>
      </c>
      <c r="E38" s="140" t="str">
        <f t="shared" si="10"/>
        <v/>
      </c>
      <c r="F38" s="140" t="str">
        <f t="shared" si="10"/>
        <v/>
      </c>
      <c r="G38" s="140" t="str">
        <f t="shared" si="10"/>
        <v/>
      </c>
      <c r="H38" s="122" t="str">
        <f t="shared" si="10"/>
        <v/>
      </c>
      <c r="I38" s="122" t="str">
        <f t="shared" si="10"/>
        <v/>
      </c>
      <c r="J38" s="119" t="str">
        <f>IF(NOT(ISBLANK(D37)),$J$30,"")</f>
        <v/>
      </c>
      <c r="K38" s="120"/>
      <c r="L38" s="120"/>
      <c r="M38" s="116"/>
      <c r="N38" s="116"/>
      <c r="O38" s="129"/>
      <c r="P38" s="293">
        <f t="shared" si="3"/>
        <v>0</v>
      </c>
    </row>
    <row r="39" spans="2:16" x14ac:dyDescent="0.2">
      <c r="B39" s="123">
        <v>2</v>
      </c>
      <c r="C39" s="139" t="str">
        <f t="shared" ref="C39:I39" si="11">IF(ISBLANK(C37),"",C37)</f>
        <v/>
      </c>
      <c r="D39" s="398" t="str">
        <f t="shared" si="11"/>
        <v/>
      </c>
      <c r="E39" s="141" t="str">
        <f t="shared" si="11"/>
        <v/>
      </c>
      <c r="F39" s="141" t="str">
        <f t="shared" si="11"/>
        <v/>
      </c>
      <c r="G39" s="141" t="str">
        <f t="shared" si="11"/>
        <v/>
      </c>
      <c r="H39" s="119" t="str">
        <f t="shared" si="11"/>
        <v/>
      </c>
      <c r="I39" s="119" t="str">
        <f t="shared" si="11"/>
        <v/>
      </c>
      <c r="J39" s="119" t="str">
        <f>IF(NOT(ISBLANK(D37)),$J$31,"")</f>
        <v/>
      </c>
      <c r="K39" s="120"/>
      <c r="L39" s="120"/>
      <c r="M39" s="116"/>
      <c r="N39" s="116"/>
      <c r="O39" s="129"/>
      <c r="P39" s="293">
        <f t="shared" si="3"/>
        <v>0</v>
      </c>
    </row>
    <row r="40" spans="2:16" ht="15.75" x14ac:dyDescent="0.25">
      <c r="B40" s="96">
        <v>2</v>
      </c>
      <c r="C40" s="22" t="str">
        <f t="shared" ref="C40:I40" si="12">IF(ISBLANK(C37),"",C37)</f>
        <v/>
      </c>
      <c r="D40" s="399" t="str">
        <f t="shared" si="12"/>
        <v/>
      </c>
      <c r="E40" s="33" t="str">
        <f t="shared" si="12"/>
        <v/>
      </c>
      <c r="F40" s="33" t="str">
        <f t="shared" si="12"/>
        <v/>
      </c>
      <c r="G40" s="33" t="str">
        <f t="shared" si="12"/>
        <v/>
      </c>
      <c r="H40" s="34" t="str">
        <f t="shared" si="12"/>
        <v/>
      </c>
      <c r="I40" s="34" t="str">
        <f t="shared" si="12"/>
        <v/>
      </c>
      <c r="J40" s="8" t="str">
        <f>IF(NOT(ISBLANK(D37)),$J$32,"")</f>
        <v/>
      </c>
      <c r="K40" s="50">
        <f>SUM(K37:K39)</f>
        <v>0</v>
      </c>
      <c r="L40" s="50">
        <f>SUM(L37:L39)</f>
        <v>0</v>
      </c>
      <c r="M40" s="35">
        <f>SUM(M37:M39)</f>
        <v>0</v>
      </c>
      <c r="N40" s="35">
        <f>SUM(N37:N39)</f>
        <v>0</v>
      </c>
      <c r="O40" s="311">
        <f>SUM(O37:O39)</f>
        <v>0</v>
      </c>
      <c r="P40" s="8">
        <f t="shared" si="3"/>
        <v>0</v>
      </c>
    </row>
    <row r="41" spans="2:16" x14ac:dyDescent="0.2">
      <c r="B41" s="123">
        <v>3</v>
      </c>
      <c r="C41" s="137" t="str">
        <f>IF(P44&lt;&gt;0,VLOOKUP($D$7,Info_County_Code,2,FALSE),"")</f>
        <v/>
      </c>
      <c r="D41" s="396"/>
      <c r="E41" s="138"/>
      <c r="F41" s="138"/>
      <c r="G41" s="138"/>
      <c r="H41" s="116"/>
      <c r="I41" s="116"/>
      <c r="J41" s="118" t="str">
        <f>IF(NOT(ISBLANK(D41)),$J$29,"")</f>
        <v/>
      </c>
      <c r="K41" s="120"/>
      <c r="L41" s="120"/>
      <c r="M41" s="116"/>
      <c r="N41" s="116"/>
      <c r="O41" s="129"/>
      <c r="P41" s="293">
        <f t="shared" si="3"/>
        <v>0</v>
      </c>
    </row>
    <row r="42" spans="2:16" x14ac:dyDescent="0.2">
      <c r="B42" s="123">
        <v>3</v>
      </c>
      <c r="C42" s="139" t="str">
        <f t="shared" ref="C42:I42" si="13">IF(ISBLANK(C41),"",C41)</f>
        <v/>
      </c>
      <c r="D42" s="397" t="str">
        <f t="shared" si="13"/>
        <v/>
      </c>
      <c r="E42" s="140" t="str">
        <f t="shared" si="13"/>
        <v/>
      </c>
      <c r="F42" s="140" t="str">
        <f t="shared" si="13"/>
        <v/>
      </c>
      <c r="G42" s="140" t="str">
        <f t="shared" si="13"/>
        <v/>
      </c>
      <c r="H42" s="122" t="str">
        <f t="shared" si="13"/>
        <v/>
      </c>
      <c r="I42" s="122" t="str">
        <f t="shared" si="13"/>
        <v/>
      </c>
      <c r="J42" s="119" t="str">
        <f>IF(NOT(ISBLANK(D41)),$J$30,"")</f>
        <v/>
      </c>
      <c r="K42" s="120"/>
      <c r="L42" s="120"/>
      <c r="M42" s="116"/>
      <c r="N42" s="116"/>
      <c r="O42" s="129"/>
      <c r="P42" s="293">
        <f t="shared" si="3"/>
        <v>0</v>
      </c>
    </row>
    <row r="43" spans="2:16" x14ac:dyDescent="0.2">
      <c r="B43" s="123">
        <v>3</v>
      </c>
      <c r="C43" s="139" t="str">
        <f t="shared" ref="C43:I43" si="14">IF(ISBLANK(C41),"",C41)</f>
        <v/>
      </c>
      <c r="D43" s="398" t="str">
        <f t="shared" si="14"/>
        <v/>
      </c>
      <c r="E43" s="141" t="str">
        <f t="shared" si="14"/>
        <v/>
      </c>
      <c r="F43" s="141" t="str">
        <f t="shared" si="14"/>
        <v/>
      </c>
      <c r="G43" s="141" t="str">
        <f t="shared" si="14"/>
        <v/>
      </c>
      <c r="H43" s="119" t="str">
        <f t="shared" si="14"/>
        <v/>
      </c>
      <c r="I43" s="119" t="str">
        <f t="shared" si="14"/>
        <v/>
      </c>
      <c r="J43" s="119" t="str">
        <f>IF(NOT(ISBLANK(D41)),$J$31,"")</f>
        <v/>
      </c>
      <c r="K43" s="120"/>
      <c r="L43" s="120"/>
      <c r="M43" s="116"/>
      <c r="N43" s="116"/>
      <c r="O43" s="129"/>
      <c r="P43" s="293">
        <f t="shared" si="3"/>
        <v>0</v>
      </c>
    </row>
    <row r="44" spans="2:16" ht="15.75" x14ac:dyDescent="0.25">
      <c r="B44" s="96">
        <v>3</v>
      </c>
      <c r="C44" s="22" t="str">
        <f t="shared" ref="C44:I44" si="15">IF(ISBLANK(C41),"",C41)</f>
        <v/>
      </c>
      <c r="D44" s="399" t="str">
        <f t="shared" si="15"/>
        <v/>
      </c>
      <c r="E44" s="33" t="str">
        <f t="shared" si="15"/>
        <v/>
      </c>
      <c r="F44" s="33" t="str">
        <f t="shared" si="15"/>
        <v/>
      </c>
      <c r="G44" s="33" t="str">
        <f t="shared" si="15"/>
        <v/>
      </c>
      <c r="H44" s="34" t="str">
        <f t="shared" si="15"/>
        <v/>
      </c>
      <c r="I44" s="34" t="str">
        <f t="shared" si="15"/>
        <v/>
      </c>
      <c r="J44" s="8" t="str">
        <f>IF(NOT(ISBLANK(D41)),$J$32,"")</f>
        <v/>
      </c>
      <c r="K44" s="50">
        <f>SUM(K41:K43)</f>
        <v>0</v>
      </c>
      <c r="L44" s="50">
        <f>SUM(L41:L43)</f>
        <v>0</v>
      </c>
      <c r="M44" s="35">
        <f>SUM(M41:M43)</f>
        <v>0</v>
      </c>
      <c r="N44" s="35">
        <f>SUM(N41:N43)</f>
        <v>0</v>
      </c>
      <c r="O44" s="311">
        <f>SUM(O41:O43)</f>
        <v>0</v>
      </c>
      <c r="P44" s="8">
        <f t="shared" si="3"/>
        <v>0</v>
      </c>
    </row>
    <row r="45" spans="2:16" x14ac:dyDescent="0.2">
      <c r="B45" s="123">
        <v>4</v>
      </c>
      <c r="C45" s="137" t="str">
        <f>IF(P48&lt;&gt;0,VLOOKUP($D$7,Info_County_Code,2,FALSE),"")</f>
        <v/>
      </c>
      <c r="D45" s="396"/>
      <c r="E45" s="138"/>
      <c r="F45" s="138"/>
      <c r="G45" s="138"/>
      <c r="H45" s="116"/>
      <c r="I45" s="116"/>
      <c r="J45" s="118" t="str">
        <f>IF(NOT(ISBLANK(D45)),$J$29,"")</f>
        <v/>
      </c>
      <c r="K45" s="120"/>
      <c r="L45" s="120"/>
      <c r="M45" s="116"/>
      <c r="N45" s="116"/>
      <c r="O45" s="129"/>
      <c r="P45" s="293">
        <f t="shared" si="3"/>
        <v>0</v>
      </c>
    </row>
    <row r="46" spans="2:16" x14ac:dyDescent="0.2">
      <c r="B46" s="123">
        <v>4</v>
      </c>
      <c r="C46" s="139" t="str">
        <f t="shared" ref="C46:I46" si="16">IF(ISBLANK(C45),"",C45)</f>
        <v/>
      </c>
      <c r="D46" s="397" t="str">
        <f t="shared" si="16"/>
        <v/>
      </c>
      <c r="E46" s="140" t="str">
        <f t="shared" si="16"/>
        <v/>
      </c>
      <c r="F46" s="140" t="str">
        <f t="shared" si="16"/>
        <v/>
      </c>
      <c r="G46" s="140" t="str">
        <f t="shared" si="16"/>
        <v/>
      </c>
      <c r="H46" s="122" t="str">
        <f t="shared" si="16"/>
        <v/>
      </c>
      <c r="I46" s="122" t="str">
        <f t="shared" si="16"/>
        <v/>
      </c>
      <c r="J46" s="119" t="str">
        <f>IF(NOT(ISBLANK(D45)),$J$30,"")</f>
        <v/>
      </c>
      <c r="K46" s="120"/>
      <c r="L46" s="120"/>
      <c r="M46" s="116"/>
      <c r="N46" s="116"/>
      <c r="O46" s="129"/>
      <c r="P46" s="293">
        <f t="shared" si="3"/>
        <v>0</v>
      </c>
    </row>
    <row r="47" spans="2:16" x14ac:dyDescent="0.2">
      <c r="B47" s="123">
        <v>4</v>
      </c>
      <c r="C47" s="139" t="str">
        <f t="shared" ref="C47:I47" si="17">IF(ISBLANK(C45),"",C45)</f>
        <v/>
      </c>
      <c r="D47" s="398" t="str">
        <f t="shared" si="17"/>
        <v/>
      </c>
      <c r="E47" s="141" t="str">
        <f t="shared" si="17"/>
        <v/>
      </c>
      <c r="F47" s="141" t="str">
        <f t="shared" si="17"/>
        <v/>
      </c>
      <c r="G47" s="141" t="str">
        <f t="shared" si="17"/>
        <v/>
      </c>
      <c r="H47" s="119" t="str">
        <f t="shared" si="17"/>
        <v/>
      </c>
      <c r="I47" s="119" t="str">
        <f t="shared" si="17"/>
        <v/>
      </c>
      <c r="J47" s="119" t="str">
        <f>IF(NOT(ISBLANK(D45)),$J$31,"")</f>
        <v/>
      </c>
      <c r="K47" s="120"/>
      <c r="L47" s="120"/>
      <c r="M47" s="116"/>
      <c r="N47" s="116"/>
      <c r="O47" s="129"/>
      <c r="P47" s="293">
        <f t="shared" si="3"/>
        <v>0</v>
      </c>
    </row>
    <row r="48" spans="2:16" ht="15.75" x14ac:dyDescent="0.25">
      <c r="B48" s="96">
        <v>4</v>
      </c>
      <c r="C48" s="22" t="str">
        <f t="shared" ref="C48:I48" si="18">IF(ISBLANK(C45),"",C45)</f>
        <v/>
      </c>
      <c r="D48" s="399" t="str">
        <f t="shared" si="18"/>
        <v/>
      </c>
      <c r="E48" s="33" t="str">
        <f t="shared" si="18"/>
        <v/>
      </c>
      <c r="F48" s="33" t="str">
        <f t="shared" si="18"/>
        <v/>
      </c>
      <c r="G48" s="33" t="str">
        <f t="shared" si="18"/>
        <v/>
      </c>
      <c r="H48" s="34" t="str">
        <f t="shared" si="18"/>
        <v/>
      </c>
      <c r="I48" s="34" t="str">
        <f t="shared" si="18"/>
        <v/>
      </c>
      <c r="J48" s="8" t="str">
        <f>IF(NOT(ISBLANK(D45)),$J$32,"")</f>
        <v/>
      </c>
      <c r="K48" s="50">
        <f>SUM(K45:K47)</f>
        <v>0</v>
      </c>
      <c r="L48" s="50">
        <f>SUM(L45:L47)</f>
        <v>0</v>
      </c>
      <c r="M48" s="35">
        <f>SUM(M45:M47)</f>
        <v>0</v>
      </c>
      <c r="N48" s="35">
        <f>SUM(N45:N47)</f>
        <v>0</v>
      </c>
      <c r="O48" s="311">
        <f>SUM(O45:O47)</f>
        <v>0</v>
      </c>
      <c r="P48" s="8">
        <f t="shared" si="3"/>
        <v>0</v>
      </c>
    </row>
    <row r="49" spans="2:16" x14ac:dyDescent="0.2">
      <c r="B49" s="123">
        <v>5</v>
      </c>
      <c r="C49" s="137" t="str">
        <f>IF(P52&lt;&gt;0,VLOOKUP($D$7,Info_County_Code,2,FALSE),"")</f>
        <v/>
      </c>
      <c r="D49" s="396"/>
      <c r="E49" s="138"/>
      <c r="F49" s="138"/>
      <c r="G49" s="138"/>
      <c r="H49" s="116"/>
      <c r="I49" s="116"/>
      <c r="J49" s="118" t="str">
        <f>IF(NOT(ISBLANK(D49)),$J$29,"")</f>
        <v/>
      </c>
      <c r="K49" s="120"/>
      <c r="L49" s="120"/>
      <c r="M49" s="116"/>
      <c r="N49" s="116"/>
      <c r="O49" s="129"/>
      <c r="P49" s="293">
        <f t="shared" si="3"/>
        <v>0</v>
      </c>
    </row>
    <row r="50" spans="2:16" x14ac:dyDescent="0.2">
      <c r="B50" s="123">
        <v>5</v>
      </c>
      <c r="C50" s="139" t="str">
        <f t="shared" ref="C50:I50" si="19">IF(ISBLANK(C49),"",C49)</f>
        <v/>
      </c>
      <c r="D50" s="397" t="str">
        <f t="shared" si="19"/>
        <v/>
      </c>
      <c r="E50" s="140" t="str">
        <f t="shared" si="19"/>
        <v/>
      </c>
      <c r="F50" s="140" t="str">
        <f t="shared" si="19"/>
        <v/>
      </c>
      <c r="G50" s="140" t="str">
        <f t="shared" si="19"/>
        <v/>
      </c>
      <c r="H50" s="122" t="str">
        <f t="shared" si="19"/>
        <v/>
      </c>
      <c r="I50" s="122" t="str">
        <f t="shared" si="19"/>
        <v/>
      </c>
      <c r="J50" s="119" t="str">
        <f>IF(NOT(ISBLANK(D49)),$J$30,"")</f>
        <v/>
      </c>
      <c r="K50" s="120"/>
      <c r="L50" s="120"/>
      <c r="M50" s="116"/>
      <c r="N50" s="116"/>
      <c r="O50" s="129"/>
      <c r="P50" s="293">
        <f t="shared" si="3"/>
        <v>0</v>
      </c>
    </row>
    <row r="51" spans="2:16" x14ac:dyDescent="0.2">
      <c r="B51" s="123">
        <v>5</v>
      </c>
      <c r="C51" s="139" t="str">
        <f t="shared" ref="C51:I51" si="20">IF(ISBLANK(C49),"",C49)</f>
        <v/>
      </c>
      <c r="D51" s="398" t="str">
        <f t="shared" si="20"/>
        <v/>
      </c>
      <c r="E51" s="141" t="str">
        <f t="shared" si="20"/>
        <v/>
      </c>
      <c r="F51" s="141" t="str">
        <f t="shared" si="20"/>
        <v/>
      </c>
      <c r="G51" s="141" t="str">
        <f t="shared" si="20"/>
        <v/>
      </c>
      <c r="H51" s="119" t="str">
        <f t="shared" si="20"/>
        <v/>
      </c>
      <c r="I51" s="119" t="str">
        <f t="shared" si="20"/>
        <v/>
      </c>
      <c r="J51" s="119" t="str">
        <f>IF(NOT(ISBLANK(D49)),$J$31,"")</f>
        <v/>
      </c>
      <c r="K51" s="120"/>
      <c r="L51" s="120"/>
      <c r="M51" s="116"/>
      <c r="N51" s="116"/>
      <c r="O51" s="129"/>
      <c r="P51" s="293">
        <f t="shared" si="3"/>
        <v>0</v>
      </c>
    </row>
    <row r="52" spans="2:16" ht="15.75" x14ac:dyDescent="0.25">
      <c r="B52" s="96">
        <v>5</v>
      </c>
      <c r="C52" s="22" t="str">
        <f t="shared" ref="C52:I52" si="21">IF(ISBLANK(C49),"",C49)</f>
        <v/>
      </c>
      <c r="D52" s="399" t="str">
        <f t="shared" si="21"/>
        <v/>
      </c>
      <c r="E52" s="33" t="str">
        <f t="shared" si="21"/>
        <v/>
      </c>
      <c r="F52" s="33" t="str">
        <f t="shared" si="21"/>
        <v/>
      </c>
      <c r="G52" s="33" t="str">
        <f t="shared" si="21"/>
        <v/>
      </c>
      <c r="H52" s="34" t="str">
        <f t="shared" si="21"/>
        <v/>
      </c>
      <c r="I52" s="34" t="str">
        <f t="shared" si="21"/>
        <v/>
      </c>
      <c r="J52" s="8" t="str">
        <f>IF(NOT(ISBLANK(D49)),$J$32,"")</f>
        <v/>
      </c>
      <c r="K52" s="50">
        <f>SUM(K49:K51)</f>
        <v>0</v>
      </c>
      <c r="L52" s="50">
        <f>SUM(L49:L51)</f>
        <v>0</v>
      </c>
      <c r="M52" s="35">
        <f>SUM(M49:M51)</f>
        <v>0</v>
      </c>
      <c r="N52" s="35">
        <f>SUM(N49:N51)</f>
        <v>0</v>
      </c>
      <c r="O52" s="311">
        <f>SUM(O49:O51)</f>
        <v>0</v>
      </c>
      <c r="P52" s="8">
        <f t="shared" si="3"/>
        <v>0</v>
      </c>
    </row>
    <row r="53" spans="2:16" x14ac:dyDescent="0.2">
      <c r="B53" s="123">
        <v>6</v>
      </c>
      <c r="C53" s="137" t="str">
        <f>IF(P56&lt;&gt;0,VLOOKUP($D$7,Info_County_Code,2,FALSE),"")</f>
        <v/>
      </c>
      <c r="D53" s="396"/>
      <c r="E53" s="138"/>
      <c r="F53" s="138"/>
      <c r="G53" s="138"/>
      <c r="H53" s="116"/>
      <c r="I53" s="116"/>
      <c r="J53" s="118" t="str">
        <f>IF(NOT(ISBLANK(D53)),$J$29,"")</f>
        <v/>
      </c>
      <c r="K53" s="120"/>
      <c r="L53" s="120"/>
      <c r="M53" s="116"/>
      <c r="N53" s="116"/>
      <c r="O53" s="129"/>
      <c r="P53" s="293">
        <f t="shared" si="3"/>
        <v>0</v>
      </c>
    </row>
    <row r="54" spans="2:16" x14ac:dyDescent="0.2">
      <c r="B54" s="123">
        <v>6</v>
      </c>
      <c r="C54" s="139" t="str">
        <f t="shared" ref="C54:I54" si="22">IF(ISBLANK(C53),"",C53)</f>
        <v/>
      </c>
      <c r="D54" s="397" t="str">
        <f t="shared" si="22"/>
        <v/>
      </c>
      <c r="E54" s="140" t="str">
        <f t="shared" si="22"/>
        <v/>
      </c>
      <c r="F54" s="140" t="str">
        <f t="shared" si="22"/>
        <v/>
      </c>
      <c r="G54" s="140" t="str">
        <f t="shared" si="22"/>
        <v/>
      </c>
      <c r="H54" s="122" t="str">
        <f t="shared" si="22"/>
        <v/>
      </c>
      <c r="I54" s="122" t="str">
        <f t="shared" si="22"/>
        <v/>
      </c>
      <c r="J54" s="119" t="str">
        <f>IF(NOT(ISBLANK(D53)),$J$30,"")</f>
        <v/>
      </c>
      <c r="K54" s="120"/>
      <c r="L54" s="120"/>
      <c r="M54" s="116"/>
      <c r="N54" s="116"/>
      <c r="O54" s="129"/>
      <c r="P54" s="293">
        <f t="shared" si="3"/>
        <v>0</v>
      </c>
    </row>
    <row r="55" spans="2:16" x14ac:dyDescent="0.2">
      <c r="B55" s="123">
        <v>6</v>
      </c>
      <c r="C55" s="139" t="str">
        <f t="shared" ref="C55:I55" si="23">IF(ISBLANK(C53),"",C53)</f>
        <v/>
      </c>
      <c r="D55" s="398" t="str">
        <f t="shared" si="23"/>
        <v/>
      </c>
      <c r="E55" s="141" t="str">
        <f t="shared" si="23"/>
        <v/>
      </c>
      <c r="F55" s="141" t="str">
        <f t="shared" si="23"/>
        <v/>
      </c>
      <c r="G55" s="141" t="str">
        <f t="shared" si="23"/>
        <v/>
      </c>
      <c r="H55" s="119" t="str">
        <f t="shared" si="23"/>
        <v/>
      </c>
      <c r="I55" s="119" t="str">
        <f t="shared" si="23"/>
        <v/>
      </c>
      <c r="J55" s="119" t="str">
        <f>IF(NOT(ISBLANK(D53)),$J$31,"")</f>
        <v/>
      </c>
      <c r="K55" s="120"/>
      <c r="L55" s="120"/>
      <c r="M55" s="116"/>
      <c r="N55" s="116"/>
      <c r="O55" s="129"/>
      <c r="P55" s="293">
        <f t="shared" si="3"/>
        <v>0</v>
      </c>
    </row>
    <row r="56" spans="2:16" ht="15.75" x14ac:dyDescent="0.25">
      <c r="B56" s="96">
        <v>6</v>
      </c>
      <c r="C56" s="22" t="str">
        <f t="shared" ref="C56:I56" si="24">IF(ISBLANK(C53),"",C53)</f>
        <v/>
      </c>
      <c r="D56" s="399" t="str">
        <f t="shared" si="24"/>
        <v/>
      </c>
      <c r="E56" s="33" t="str">
        <f t="shared" si="24"/>
        <v/>
      </c>
      <c r="F56" s="33" t="str">
        <f t="shared" si="24"/>
        <v/>
      </c>
      <c r="G56" s="33" t="str">
        <f t="shared" si="24"/>
        <v/>
      </c>
      <c r="H56" s="34" t="str">
        <f t="shared" si="24"/>
        <v/>
      </c>
      <c r="I56" s="34" t="str">
        <f t="shared" si="24"/>
        <v/>
      </c>
      <c r="J56" s="8" t="str">
        <f>IF(NOT(ISBLANK(D53)),$J$32,"")</f>
        <v/>
      </c>
      <c r="K56" s="50">
        <f>SUM(K53:K55)</f>
        <v>0</v>
      </c>
      <c r="L56" s="50">
        <f>SUM(L53:L55)</f>
        <v>0</v>
      </c>
      <c r="M56" s="35">
        <f>SUM(M53:M55)</f>
        <v>0</v>
      </c>
      <c r="N56" s="35">
        <f>SUM(N53:N55)</f>
        <v>0</v>
      </c>
      <c r="O56" s="311">
        <f>SUM(O53:O55)</f>
        <v>0</v>
      </c>
      <c r="P56" s="8">
        <f t="shared" si="3"/>
        <v>0</v>
      </c>
    </row>
    <row r="57" spans="2:16" x14ac:dyDescent="0.2">
      <c r="B57" s="123">
        <v>7</v>
      </c>
      <c r="C57" s="137" t="str">
        <f>IF(P60&lt;&gt;0,VLOOKUP($D$7,Info_County_Code,2,FALSE),"")</f>
        <v/>
      </c>
      <c r="D57" s="396"/>
      <c r="E57" s="138"/>
      <c r="F57" s="138"/>
      <c r="G57" s="138"/>
      <c r="H57" s="116"/>
      <c r="I57" s="116"/>
      <c r="J57" s="118" t="str">
        <f>IF(NOT(ISBLANK(D57)),$J$29,"")</f>
        <v/>
      </c>
      <c r="K57" s="120"/>
      <c r="L57" s="120"/>
      <c r="M57" s="116"/>
      <c r="N57" s="116"/>
      <c r="O57" s="129"/>
      <c r="P57" s="293">
        <f t="shared" si="3"/>
        <v>0</v>
      </c>
    </row>
    <row r="58" spans="2:16" x14ac:dyDescent="0.2">
      <c r="B58" s="123">
        <v>7</v>
      </c>
      <c r="C58" s="139" t="str">
        <f t="shared" ref="C58:I58" si="25">IF(ISBLANK(C57),"",C57)</f>
        <v/>
      </c>
      <c r="D58" s="397" t="str">
        <f t="shared" si="25"/>
        <v/>
      </c>
      <c r="E58" s="140" t="str">
        <f t="shared" si="25"/>
        <v/>
      </c>
      <c r="F58" s="140" t="str">
        <f t="shared" si="25"/>
        <v/>
      </c>
      <c r="G58" s="140" t="str">
        <f t="shared" si="25"/>
        <v/>
      </c>
      <c r="H58" s="122" t="str">
        <f t="shared" si="25"/>
        <v/>
      </c>
      <c r="I58" s="122" t="str">
        <f t="shared" si="25"/>
        <v/>
      </c>
      <c r="J58" s="119" t="str">
        <f>IF(NOT(ISBLANK(D57)),$J$30,"")</f>
        <v/>
      </c>
      <c r="K58" s="120"/>
      <c r="L58" s="120"/>
      <c r="M58" s="116"/>
      <c r="N58" s="116"/>
      <c r="O58" s="129"/>
      <c r="P58" s="293">
        <f t="shared" si="3"/>
        <v>0</v>
      </c>
    </row>
    <row r="59" spans="2:16" x14ac:dyDescent="0.2">
      <c r="B59" s="123">
        <v>7</v>
      </c>
      <c r="C59" s="139" t="str">
        <f t="shared" ref="C59:I59" si="26">IF(ISBLANK(C57),"",C57)</f>
        <v/>
      </c>
      <c r="D59" s="398" t="str">
        <f t="shared" si="26"/>
        <v/>
      </c>
      <c r="E59" s="141" t="str">
        <f t="shared" si="26"/>
        <v/>
      </c>
      <c r="F59" s="141" t="str">
        <f t="shared" si="26"/>
        <v/>
      </c>
      <c r="G59" s="141" t="str">
        <f t="shared" si="26"/>
        <v/>
      </c>
      <c r="H59" s="119" t="str">
        <f t="shared" si="26"/>
        <v/>
      </c>
      <c r="I59" s="119" t="str">
        <f t="shared" si="26"/>
        <v/>
      </c>
      <c r="J59" s="119" t="str">
        <f>IF(NOT(ISBLANK(D57)),$J$31,"")</f>
        <v/>
      </c>
      <c r="K59" s="120"/>
      <c r="L59" s="120"/>
      <c r="M59" s="116"/>
      <c r="N59" s="116"/>
      <c r="O59" s="129"/>
      <c r="P59" s="293">
        <f t="shared" si="3"/>
        <v>0</v>
      </c>
    </row>
    <row r="60" spans="2:16" ht="15.75" x14ac:dyDescent="0.25">
      <c r="B60" s="96">
        <v>7</v>
      </c>
      <c r="C60" s="22" t="str">
        <f t="shared" ref="C60:I60" si="27">IF(ISBLANK(C57),"",C57)</f>
        <v/>
      </c>
      <c r="D60" s="399" t="str">
        <f t="shared" si="27"/>
        <v/>
      </c>
      <c r="E60" s="33" t="str">
        <f t="shared" si="27"/>
        <v/>
      </c>
      <c r="F60" s="33" t="str">
        <f t="shared" si="27"/>
        <v/>
      </c>
      <c r="G60" s="33" t="str">
        <f t="shared" si="27"/>
        <v/>
      </c>
      <c r="H60" s="34" t="str">
        <f t="shared" si="27"/>
        <v/>
      </c>
      <c r="I60" s="34" t="str">
        <f t="shared" si="27"/>
        <v/>
      </c>
      <c r="J60" s="8" t="str">
        <f>IF(NOT(ISBLANK(D57)),$J$32,"")</f>
        <v/>
      </c>
      <c r="K60" s="50">
        <f>SUM(K57:K59)</f>
        <v>0</v>
      </c>
      <c r="L60" s="50">
        <f>SUM(L57:L59)</f>
        <v>0</v>
      </c>
      <c r="M60" s="35">
        <f>SUM(M57:M59)</f>
        <v>0</v>
      </c>
      <c r="N60" s="35">
        <f>SUM(N57:N59)</f>
        <v>0</v>
      </c>
      <c r="O60" s="311">
        <f>SUM(O57:O59)</f>
        <v>0</v>
      </c>
      <c r="P60" s="8">
        <f t="shared" si="3"/>
        <v>0</v>
      </c>
    </row>
    <row r="61" spans="2:16" x14ac:dyDescent="0.2">
      <c r="B61" s="123">
        <v>8</v>
      </c>
      <c r="C61" s="137" t="str">
        <f>IF(P64&lt;&gt;0,VLOOKUP($D$7,Info_County_Code,2,FALSE),"")</f>
        <v/>
      </c>
      <c r="D61" s="396"/>
      <c r="E61" s="138"/>
      <c r="F61" s="138"/>
      <c r="G61" s="138"/>
      <c r="H61" s="116"/>
      <c r="I61" s="116"/>
      <c r="J61" s="118" t="str">
        <f>IF(NOT(ISBLANK(D61)),$J$29,"")</f>
        <v/>
      </c>
      <c r="K61" s="120"/>
      <c r="L61" s="120"/>
      <c r="M61" s="116"/>
      <c r="N61" s="116"/>
      <c r="O61" s="129"/>
      <c r="P61" s="293">
        <f t="shared" si="3"/>
        <v>0</v>
      </c>
    </row>
    <row r="62" spans="2:16" x14ac:dyDescent="0.2">
      <c r="B62" s="123">
        <v>8</v>
      </c>
      <c r="C62" s="139" t="str">
        <f t="shared" ref="C62:I62" si="28">IF(ISBLANK(C61),"",C61)</f>
        <v/>
      </c>
      <c r="D62" s="397" t="str">
        <f t="shared" si="28"/>
        <v/>
      </c>
      <c r="E62" s="140" t="str">
        <f t="shared" si="28"/>
        <v/>
      </c>
      <c r="F62" s="140" t="str">
        <f t="shared" si="28"/>
        <v/>
      </c>
      <c r="G62" s="140" t="str">
        <f t="shared" si="28"/>
        <v/>
      </c>
      <c r="H62" s="122" t="str">
        <f t="shared" si="28"/>
        <v/>
      </c>
      <c r="I62" s="122" t="str">
        <f t="shared" si="28"/>
        <v/>
      </c>
      <c r="J62" s="119" t="str">
        <f>IF(NOT(ISBLANK(D61)),$J$30,"")</f>
        <v/>
      </c>
      <c r="K62" s="120"/>
      <c r="L62" s="120"/>
      <c r="M62" s="116"/>
      <c r="N62" s="116"/>
      <c r="O62" s="129"/>
      <c r="P62" s="293">
        <f t="shared" si="3"/>
        <v>0</v>
      </c>
    </row>
    <row r="63" spans="2:16" x14ac:dyDescent="0.2">
      <c r="B63" s="123">
        <v>8</v>
      </c>
      <c r="C63" s="139" t="str">
        <f t="shared" ref="C63:I63" si="29">IF(ISBLANK(C61),"",C61)</f>
        <v/>
      </c>
      <c r="D63" s="398" t="str">
        <f t="shared" si="29"/>
        <v/>
      </c>
      <c r="E63" s="141" t="str">
        <f t="shared" si="29"/>
        <v/>
      </c>
      <c r="F63" s="141" t="str">
        <f t="shared" si="29"/>
        <v/>
      </c>
      <c r="G63" s="141" t="str">
        <f t="shared" si="29"/>
        <v/>
      </c>
      <c r="H63" s="119" t="str">
        <f t="shared" si="29"/>
        <v/>
      </c>
      <c r="I63" s="119" t="str">
        <f t="shared" si="29"/>
        <v/>
      </c>
      <c r="J63" s="119" t="str">
        <f>IF(NOT(ISBLANK(D61)),$J$31,"")</f>
        <v/>
      </c>
      <c r="K63" s="120"/>
      <c r="L63" s="120"/>
      <c r="M63" s="116"/>
      <c r="N63" s="116"/>
      <c r="O63" s="129"/>
      <c r="P63" s="293">
        <f t="shared" si="3"/>
        <v>0</v>
      </c>
    </row>
    <row r="64" spans="2:16" ht="15.75" x14ac:dyDescent="0.25">
      <c r="B64" s="96">
        <v>8</v>
      </c>
      <c r="C64" s="22" t="str">
        <f t="shared" ref="C64:I64" si="30">IF(ISBLANK(C61),"",C61)</f>
        <v/>
      </c>
      <c r="D64" s="399" t="str">
        <f t="shared" si="30"/>
        <v/>
      </c>
      <c r="E64" s="33" t="str">
        <f t="shared" si="30"/>
        <v/>
      </c>
      <c r="F64" s="33" t="str">
        <f t="shared" si="30"/>
        <v/>
      </c>
      <c r="G64" s="33" t="str">
        <f t="shared" si="30"/>
        <v/>
      </c>
      <c r="H64" s="34" t="str">
        <f t="shared" si="30"/>
        <v/>
      </c>
      <c r="I64" s="34" t="str">
        <f t="shared" si="30"/>
        <v/>
      </c>
      <c r="J64" s="8" t="str">
        <f>IF(NOT(ISBLANK(D61)),$J$32,"")</f>
        <v/>
      </c>
      <c r="K64" s="50">
        <f>SUM(K61:K63)</f>
        <v>0</v>
      </c>
      <c r="L64" s="50">
        <f>SUM(L61:L63)</f>
        <v>0</v>
      </c>
      <c r="M64" s="35">
        <f>SUM(M61:M63)</f>
        <v>0</v>
      </c>
      <c r="N64" s="35">
        <f>SUM(N61:N63)</f>
        <v>0</v>
      </c>
      <c r="O64" s="311">
        <f>SUM(O61:O63)</f>
        <v>0</v>
      </c>
      <c r="P64" s="8">
        <f t="shared" si="3"/>
        <v>0</v>
      </c>
    </row>
    <row r="65" spans="2:16" x14ac:dyDescent="0.2">
      <c r="B65" s="123">
        <v>9</v>
      </c>
      <c r="C65" s="137" t="str">
        <f>IF(P68&lt;&gt;0,VLOOKUP($D$7,Info_County_Code,2,FALSE),"")</f>
        <v/>
      </c>
      <c r="D65" s="396"/>
      <c r="E65" s="138"/>
      <c r="F65" s="138"/>
      <c r="G65" s="138"/>
      <c r="H65" s="116"/>
      <c r="I65" s="116"/>
      <c r="J65" s="118" t="str">
        <f>IF(NOT(ISBLANK(D65)),$J$29,"")</f>
        <v/>
      </c>
      <c r="K65" s="120"/>
      <c r="L65" s="120"/>
      <c r="M65" s="116"/>
      <c r="N65" s="116"/>
      <c r="O65" s="129"/>
      <c r="P65" s="293">
        <f t="shared" ref="P65:P88" si="31">SUM(K65:O65)</f>
        <v>0</v>
      </c>
    </row>
    <row r="66" spans="2:16" x14ac:dyDescent="0.2">
      <c r="B66" s="123">
        <v>9</v>
      </c>
      <c r="C66" s="139" t="str">
        <f t="shared" ref="C66:I66" si="32">IF(ISBLANK(C65),"",C65)</f>
        <v/>
      </c>
      <c r="D66" s="397" t="str">
        <f t="shared" si="32"/>
        <v/>
      </c>
      <c r="E66" s="140" t="str">
        <f t="shared" si="32"/>
        <v/>
      </c>
      <c r="F66" s="140" t="str">
        <f t="shared" si="32"/>
        <v/>
      </c>
      <c r="G66" s="140" t="str">
        <f t="shared" si="32"/>
        <v/>
      </c>
      <c r="H66" s="122" t="str">
        <f t="shared" si="32"/>
        <v/>
      </c>
      <c r="I66" s="122" t="str">
        <f t="shared" si="32"/>
        <v/>
      </c>
      <c r="J66" s="119" t="str">
        <f>IF(NOT(ISBLANK(D65)),$J$30,"")</f>
        <v/>
      </c>
      <c r="K66" s="120"/>
      <c r="L66" s="120"/>
      <c r="M66" s="116"/>
      <c r="N66" s="116"/>
      <c r="O66" s="129"/>
      <c r="P66" s="293">
        <f t="shared" si="31"/>
        <v>0</v>
      </c>
    </row>
    <row r="67" spans="2:16" x14ac:dyDescent="0.2">
      <c r="B67" s="123">
        <v>9</v>
      </c>
      <c r="C67" s="139" t="str">
        <f t="shared" ref="C67:I67" si="33">IF(ISBLANK(C65),"",C65)</f>
        <v/>
      </c>
      <c r="D67" s="398" t="str">
        <f t="shared" si="33"/>
        <v/>
      </c>
      <c r="E67" s="141" t="str">
        <f t="shared" si="33"/>
        <v/>
      </c>
      <c r="F67" s="141" t="str">
        <f t="shared" si="33"/>
        <v/>
      </c>
      <c r="G67" s="141" t="str">
        <f t="shared" si="33"/>
        <v/>
      </c>
      <c r="H67" s="119" t="str">
        <f t="shared" si="33"/>
        <v/>
      </c>
      <c r="I67" s="119" t="str">
        <f t="shared" si="33"/>
        <v/>
      </c>
      <c r="J67" s="119" t="str">
        <f>IF(NOT(ISBLANK(D65)),$J$31,"")</f>
        <v/>
      </c>
      <c r="K67" s="120"/>
      <c r="L67" s="120"/>
      <c r="M67" s="116"/>
      <c r="N67" s="116"/>
      <c r="O67" s="129"/>
      <c r="P67" s="293">
        <f t="shared" si="31"/>
        <v>0</v>
      </c>
    </row>
    <row r="68" spans="2:16" ht="15.75" x14ac:dyDescent="0.25">
      <c r="B68" s="96">
        <v>9</v>
      </c>
      <c r="C68" s="22" t="str">
        <f t="shared" ref="C68:I68" si="34">IF(ISBLANK(C65),"",C65)</f>
        <v/>
      </c>
      <c r="D68" s="399" t="str">
        <f t="shared" si="34"/>
        <v/>
      </c>
      <c r="E68" s="33" t="str">
        <f t="shared" si="34"/>
        <v/>
      </c>
      <c r="F68" s="33" t="str">
        <f t="shared" si="34"/>
        <v/>
      </c>
      <c r="G68" s="33" t="str">
        <f t="shared" si="34"/>
        <v/>
      </c>
      <c r="H68" s="34" t="str">
        <f t="shared" si="34"/>
        <v/>
      </c>
      <c r="I68" s="34" t="str">
        <f t="shared" si="34"/>
        <v/>
      </c>
      <c r="J68" s="8" t="str">
        <f>IF(NOT(ISBLANK(D65)),$J$32,"")</f>
        <v/>
      </c>
      <c r="K68" s="50">
        <f>SUM(K65:K67)</f>
        <v>0</v>
      </c>
      <c r="L68" s="50">
        <f>SUM(L65:L67)</f>
        <v>0</v>
      </c>
      <c r="M68" s="35">
        <f>SUM(M65:M67)</f>
        <v>0</v>
      </c>
      <c r="N68" s="35">
        <f>SUM(N65:N67)</f>
        <v>0</v>
      </c>
      <c r="O68" s="311">
        <f>SUM(O65:O67)</f>
        <v>0</v>
      </c>
      <c r="P68" s="8">
        <f t="shared" si="31"/>
        <v>0</v>
      </c>
    </row>
    <row r="69" spans="2:16" x14ac:dyDescent="0.2">
      <c r="B69" s="123">
        <v>10</v>
      </c>
      <c r="C69" s="137" t="str">
        <f>IF(P72&lt;&gt;0,VLOOKUP($D$7,Info_County_Code,2,FALSE),"")</f>
        <v/>
      </c>
      <c r="D69" s="396"/>
      <c r="E69" s="138"/>
      <c r="F69" s="138"/>
      <c r="G69" s="138"/>
      <c r="H69" s="116"/>
      <c r="I69" s="116"/>
      <c r="J69" s="118" t="str">
        <f>IF(NOT(ISBLANK(D69)),$J$29,"")</f>
        <v/>
      </c>
      <c r="K69" s="120"/>
      <c r="L69" s="120"/>
      <c r="M69" s="116"/>
      <c r="N69" s="116"/>
      <c r="O69" s="129"/>
      <c r="P69" s="293">
        <f t="shared" si="31"/>
        <v>0</v>
      </c>
    </row>
    <row r="70" spans="2:16" x14ac:dyDescent="0.2">
      <c r="B70" s="123">
        <v>10</v>
      </c>
      <c r="C70" s="139" t="str">
        <f t="shared" ref="C70:I70" si="35">IF(ISBLANK(C69),"",C69)</f>
        <v/>
      </c>
      <c r="D70" s="397" t="str">
        <f t="shared" si="35"/>
        <v/>
      </c>
      <c r="E70" s="140" t="str">
        <f t="shared" si="35"/>
        <v/>
      </c>
      <c r="F70" s="140" t="str">
        <f t="shared" si="35"/>
        <v/>
      </c>
      <c r="G70" s="140" t="str">
        <f t="shared" si="35"/>
        <v/>
      </c>
      <c r="H70" s="122" t="str">
        <f t="shared" si="35"/>
        <v/>
      </c>
      <c r="I70" s="122" t="str">
        <f t="shared" si="35"/>
        <v/>
      </c>
      <c r="J70" s="119" t="str">
        <f>IF(NOT(ISBLANK(D69)),$J$30,"")</f>
        <v/>
      </c>
      <c r="K70" s="120"/>
      <c r="L70" s="120"/>
      <c r="M70" s="116"/>
      <c r="N70" s="116"/>
      <c r="O70" s="129"/>
      <c r="P70" s="293">
        <f t="shared" si="31"/>
        <v>0</v>
      </c>
    </row>
    <row r="71" spans="2:16" x14ac:dyDescent="0.2">
      <c r="B71" s="123">
        <v>10</v>
      </c>
      <c r="C71" s="139" t="str">
        <f t="shared" ref="C71:I71" si="36">IF(ISBLANK(C69),"",C69)</f>
        <v/>
      </c>
      <c r="D71" s="398" t="str">
        <f t="shared" si="36"/>
        <v/>
      </c>
      <c r="E71" s="141" t="str">
        <f t="shared" si="36"/>
        <v/>
      </c>
      <c r="F71" s="141" t="str">
        <f t="shared" si="36"/>
        <v/>
      </c>
      <c r="G71" s="141" t="str">
        <f t="shared" si="36"/>
        <v/>
      </c>
      <c r="H71" s="119" t="str">
        <f t="shared" si="36"/>
        <v/>
      </c>
      <c r="I71" s="119" t="str">
        <f t="shared" si="36"/>
        <v/>
      </c>
      <c r="J71" s="119" t="str">
        <f>IF(NOT(ISBLANK(D69)),$J$31,"")</f>
        <v/>
      </c>
      <c r="K71" s="120"/>
      <c r="L71" s="120"/>
      <c r="M71" s="116"/>
      <c r="N71" s="116"/>
      <c r="O71" s="129"/>
      <c r="P71" s="293">
        <f t="shared" si="31"/>
        <v>0</v>
      </c>
    </row>
    <row r="72" spans="2:16" ht="15.75" x14ac:dyDescent="0.25">
      <c r="B72" s="96">
        <v>10</v>
      </c>
      <c r="C72" s="22" t="str">
        <f t="shared" ref="C72:I72" si="37">IF(ISBLANK(C69),"",C69)</f>
        <v/>
      </c>
      <c r="D72" s="399" t="str">
        <f t="shared" si="37"/>
        <v/>
      </c>
      <c r="E72" s="33" t="str">
        <f t="shared" si="37"/>
        <v/>
      </c>
      <c r="F72" s="33" t="str">
        <f t="shared" si="37"/>
        <v/>
      </c>
      <c r="G72" s="33" t="str">
        <f t="shared" si="37"/>
        <v/>
      </c>
      <c r="H72" s="34" t="str">
        <f t="shared" si="37"/>
        <v/>
      </c>
      <c r="I72" s="34" t="str">
        <f t="shared" si="37"/>
        <v/>
      </c>
      <c r="J72" s="8" t="str">
        <f>IF(NOT(ISBLANK(D69)),$J$32,"")</f>
        <v/>
      </c>
      <c r="K72" s="50">
        <f>SUM(K69:K71)</f>
        <v>0</v>
      </c>
      <c r="L72" s="50">
        <f>SUM(L69:L71)</f>
        <v>0</v>
      </c>
      <c r="M72" s="35">
        <f>SUM(M69:M71)</f>
        <v>0</v>
      </c>
      <c r="N72" s="35">
        <f>SUM(N69:N71)</f>
        <v>0</v>
      </c>
      <c r="O72" s="311">
        <f>SUM(O69:O71)</f>
        <v>0</v>
      </c>
      <c r="P72" s="8">
        <f t="shared" si="31"/>
        <v>0</v>
      </c>
    </row>
    <row r="73" spans="2:16" x14ac:dyDescent="0.2">
      <c r="B73" s="123">
        <v>11</v>
      </c>
      <c r="C73" s="137" t="str">
        <f>IF(P76&lt;&gt;0,VLOOKUP($D$7,Info_County_Code,2,FALSE),"")</f>
        <v/>
      </c>
      <c r="D73" s="396"/>
      <c r="E73" s="138"/>
      <c r="F73" s="138"/>
      <c r="G73" s="138"/>
      <c r="H73" s="116"/>
      <c r="I73" s="116"/>
      <c r="J73" s="118" t="str">
        <f>IF(NOT(ISBLANK(D73)),$J$29,"")</f>
        <v/>
      </c>
      <c r="K73" s="120"/>
      <c r="L73" s="120"/>
      <c r="M73" s="116"/>
      <c r="N73" s="116"/>
      <c r="O73" s="129"/>
      <c r="P73" s="293">
        <f t="shared" si="31"/>
        <v>0</v>
      </c>
    </row>
    <row r="74" spans="2:16" x14ac:dyDescent="0.2">
      <c r="B74" s="123">
        <v>11</v>
      </c>
      <c r="C74" s="139" t="str">
        <f t="shared" ref="C74:I74" si="38">IF(ISBLANK(C73),"",C73)</f>
        <v/>
      </c>
      <c r="D74" s="397" t="str">
        <f t="shared" si="38"/>
        <v/>
      </c>
      <c r="E74" s="140" t="str">
        <f t="shared" si="38"/>
        <v/>
      </c>
      <c r="F74" s="140" t="str">
        <f t="shared" si="38"/>
        <v/>
      </c>
      <c r="G74" s="140" t="str">
        <f t="shared" si="38"/>
        <v/>
      </c>
      <c r="H74" s="122" t="str">
        <f t="shared" si="38"/>
        <v/>
      </c>
      <c r="I74" s="122" t="str">
        <f t="shared" si="38"/>
        <v/>
      </c>
      <c r="J74" s="119" t="str">
        <f>IF(NOT(ISBLANK(D73)),$J$30,"")</f>
        <v/>
      </c>
      <c r="K74" s="120"/>
      <c r="L74" s="120"/>
      <c r="M74" s="116"/>
      <c r="N74" s="116"/>
      <c r="O74" s="129"/>
      <c r="P74" s="293">
        <f t="shared" si="31"/>
        <v>0</v>
      </c>
    </row>
    <row r="75" spans="2:16" x14ac:dyDescent="0.2">
      <c r="B75" s="123">
        <v>11</v>
      </c>
      <c r="C75" s="139" t="str">
        <f t="shared" ref="C75:I75" si="39">IF(ISBLANK(C73),"",C73)</f>
        <v/>
      </c>
      <c r="D75" s="398" t="str">
        <f t="shared" si="39"/>
        <v/>
      </c>
      <c r="E75" s="141" t="str">
        <f t="shared" si="39"/>
        <v/>
      </c>
      <c r="F75" s="141" t="str">
        <f t="shared" si="39"/>
        <v/>
      </c>
      <c r="G75" s="141" t="str">
        <f t="shared" si="39"/>
        <v/>
      </c>
      <c r="H75" s="119" t="str">
        <f t="shared" si="39"/>
        <v/>
      </c>
      <c r="I75" s="119" t="str">
        <f t="shared" si="39"/>
        <v/>
      </c>
      <c r="J75" s="119" t="str">
        <f>IF(NOT(ISBLANK(D73)),$J$31,"")</f>
        <v/>
      </c>
      <c r="K75" s="120"/>
      <c r="L75" s="120"/>
      <c r="M75" s="116"/>
      <c r="N75" s="116"/>
      <c r="O75" s="129"/>
      <c r="P75" s="293">
        <f t="shared" si="31"/>
        <v>0</v>
      </c>
    </row>
    <row r="76" spans="2:16" ht="15.75" x14ac:dyDescent="0.25">
      <c r="B76" s="96">
        <v>11</v>
      </c>
      <c r="C76" s="22" t="str">
        <f t="shared" ref="C76:I76" si="40">IF(ISBLANK(C73),"",C73)</f>
        <v/>
      </c>
      <c r="D76" s="399" t="str">
        <f t="shared" si="40"/>
        <v/>
      </c>
      <c r="E76" s="33" t="str">
        <f t="shared" si="40"/>
        <v/>
      </c>
      <c r="F76" s="33" t="str">
        <f t="shared" si="40"/>
        <v/>
      </c>
      <c r="G76" s="33" t="str">
        <f t="shared" si="40"/>
        <v/>
      </c>
      <c r="H76" s="34" t="str">
        <f t="shared" si="40"/>
        <v/>
      </c>
      <c r="I76" s="34" t="str">
        <f t="shared" si="40"/>
        <v/>
      </c>
      <c r="J76" s="8" t="str">
        <f>IF(NOT(ISBLANK(D73)),$J$32,"")</f>
        <v/>
      </c>
      <c r="K76" s="50">
        <f>SUM(K73:K75)</f>
        <v>0</v>
      </c>
      <c r="L76" s="50">
        <f>SUM(L73:L75)</f>
        <v>0</v>
      </c>
      <c r="M76" s="35">
        <f>SUM(M73:M75)</f>
        <v>0</v>
      </c>
      <c r="N76" s="35">
        <f>SUM(N73:N75)</f>
        <v>0</v>
      </c>
      <c r="O76" s="311">
        <f>SUM(O73:O75)</f>
        <v>0</v>
      </c>
      <c r="P76" s="8">
        <f t="shared" si="31"/>
        <v>0</v>
      </c>
    </row>
    <row r="77" spans="2:16" x14ac:dyDescent="0.2">
      <c r="B77" s="123">
        <v>12</v>
      </c>
      <c r="C77" s="137" t="str">
        <f>IF(P80&lt;&gt;0,VLOOKUP($D$7,Info_County_Code,2,FALSE),"")</f>
        <v/>
      </c>
      <c r="D77" s="396"/>
      <c r="E77" s="138"/>
      <c r="F77" s="138"/>
      <c r="G77" s="138"/>
      <c r="H77" s="116"/>
      <c r="I77" s="116"/>
      <c r="J77" s="118" t="str">
        <f>IF(NOT(ISBLANK(D77)),$J$29,"")</f>
        <v/>
      </c>
      <c r="K77" s="120"/>
      <c r="L77" s="120"/>
      <c r="M77" s="116"/>
      <c r="N77" s="116"/>
      <c r="O77" s="129"/>
      <c r="P77" s="293">
        <f t="shared" si="31"/>
        <v>0</v>
      </c>
    </row>
    <row r="78" spans="2:16" x14ac:dyDescent="0.2">
      <c r="B78" s="123">
        <v>12</v>
      </c>
      <c r="C78" s="139" t="str">
        <f t="shared" ref="C78:I78" si="41">IF(ISBLANK(C77),"",C77)</f>
        <v/>
      </c>
      <c r="D78" s="397" t="str">
        <f t="shared" si="41"/>
        <v/>
      </c>
      <c r="E78" s="140" t="str">
        <f t="shared" si="41"/>
        <v/>
      </c>
      <c r="F78" s="140" t="str">
        <f t="shared" si="41"/>
        <v/>
      </c>
      <c r="G78" s="140" t="str">
        <f t="shared" si="41"/>
        <v/>
      </c>
      <c r="H78" s="122" t="str">
        <f t="shared" si="41"/>
        <v/>
      </c>
      <c r="I78" s="122" t="str">
        <f t="shared" si="41"/>
        <v/>
      </c>
      <c r="J78" s="119" t="str">
        <f>IF(NOT(ISBLANK(D77)),$J$30,"")</f>
        <v/>
      </c>
      <c r="K78" s="120"/>
      <c r="L78" s="120"/>
      <c r="M78" s="116"/>
      <c r="N78" s="116"/>
      <c r="O78" s="129"/>
      <c r="P78" s="293">
        <f t="shared" si="31"/>
        <v>0</v>
      </c>
    </row>
    <row r="79" spans="2:16" x14ac:dyDescent="0.2">
      <c r="B79" s="123">
        <v>12</v>
      </c>
      <c r="C79" s="139" t="str">
        <f t="shared" ref="C79:I79" si="42">IF(ISBLANK(C77),"",C77)</f>
        <v/>
      </c>
      <c r="D79" s="398" t="str">
        <f t="shared" si="42"/>
        <v/>
      </c>
      <c r="E79" s="141" t="str">
        <f t="shared" si="42"/>
        <v/>
      </c>
      <c r="F79" s="141" t="str">
        <f t="shared" si="42"/>
        <v/>
      </c>
      <c r="G79" s="141" t="str">
        <f t="shared" si="42"/>
        <v/>
      </c>
      <c r="H79" s="119" t="str">
        <f t="shared" si="42"/>
        <v/>
      </c>
      <c r="I79" s="119" t="str">
        <f t="shared" si="42"/>
        <v/>
      </c>
      <c r="J79" s="119" t="str">
        <f>IF(NOT(ISBLANK(D77)),$J$31,"")</f>
        <v/>
      </c>
      <c r="K79" s="120"/>
      <c r="L79" s="120"/>
      <c r="M79" s="116"/>
      <c r="N79" s="116"/>
      <c r="O79" s="129"/>
      <c r="P79" s="293">
        <f t="shared" si="31"/>
        <v>0</v>
      </c>
    </row>
    <row r="80" spans="2:16" ht="15.75" x14ac:dyDescent="0.25">
      <c r="B80" s="96">
        <v>12</v>
      </c>
      <c r="C80" s="22" t="str">
        <f t="shared" ref="C80:I80" si="43">IF(ISBLANK(C77),"",C77)</f>
        <v/>
      </c>
      <c r="D80" s="399" t="str">
        <f t="shared" si="43"/>
        <v/>
      </c>
      <c r="E80" s="33" t="str">
        <f t="shared" si="43"/>
        <v/>
      </c>
      <c r="F80" s="33" t="str">
        <f t="shared" si="43"/>
        <v/>
      </c>
      <c r="G80" s="33" t="str">
        <f t="shared" si="43"/>
        <v/>
      </c>
      <c r="H80" s="34" t="str">
        <f t="shared" si="43"/>
        <v/>
      </c>
      <c r="I80" s="34" t="str">
        <f t="shared" si="43"/>
        <v/>
      </c>
      <c r="J80" s="8" t="str">
        <f>IF(NOT(ISBLANK(D77)),$J$32,"")</f>
        <v/>
      </c>
      <c r="K80" s="50">
        <f>SUM(K77:K79)</f>
        <v>0</v>
      </c>
      <c r="L80" s="50">
        <f>SUM(L77:L79)</f>
        <v>0</v>
      </c>
      <c r="M80" s="35">
        <f>SUM(M77:M79)</f>
        <v>0</v>
      </c>
      <c r="N80" s="35">
        <f>SUM(N77:N79)</f>
        <v>0</v>
      </c>
      <c r="O80" s="311">
        <f>SUM(O77:O79)</f>
        <v>0</v>
      </c>
      <c r="P80" s="8">
        <f t="shared" si="31"/>
        <v>0</v>
      </c>
    </row>
    <row r="81" spans="2:16" x14ac:dyDescent="0.2">
      <c r="B81" s="123">
        <v>13</v>
      </c>
      <c r="C81" s="137" t="str">
        <f>IF(P84&lt;&gt;0,VLOOKUP($D$7,Info_County_Code,2,FALSE),"")</f>
        <v/>
      </c>
      <c r="D81" s="396"/>
      <c r="E81" s="138"/>
      <c r="F81" s="138"/>
      <c r="G81" s="138"/>
      <c r="H81" s="116"/>
      <c r="I81" s="116"/>
      <c r="J81" s="118" t="str">
        <f>IF(NOT(ISBLANK(D81)),$J$29,"")</f>
        <v/>
      </c>
      <c r="K81" s="120"/>
      <c r="L81" s="120"/>
      <c r="M81" s="116"/>
      <c r="N81" s="116"/>
      <c r="O81" s="129"/>
      <c r="P81" s="293">
        <f t="shared" si="31"/>
        <v>0</v>
      </c>
    </row>
    <row r="82" spans="2:16" x14ac:dyDescent="0.2">
      <c r="B82" s="123">
        <v>13</v>
      </c>
      <c r="C82" s="139" t="str">
        <f t="shared" ref="C82:I82" si="44">IF(ISBLANK(C81),"",C81)</f>
        <v/>
      </c>
      <c r="D82" s="397" t="str">
        <f t="shared" si="44"/>
        <v/>
      </c>
      <c r="E82" s="140" t="str">
        <f t="shared" si="44"/>
        <v/>
      </c>
      <c r="F82" s="140" t="str">
        <f t="shared" si="44"/>
        <v/>
      </c>
      <c r="G82" s="140" t="str">
        <f t="shared" si="44"/>
        <v/>
      </c>
      <c r="H82" s="122" t="str">
        <f t="shared" si="44"/>
        <v/>
      </c>
      <c r="I82" s="122" t="str">
        <f t="shared" si="44"/>
        <v/>
      </c>
      <c r="J82" s="119" t="str">
        <f>IF(NOT(ISBLANK(D81)),$J$30,"")</f>
        <v/>
      </c>
      <c r="K82" s="120"/>
      <c r="L82" s="120"/>
      <c r="M82" s="116"/>
      <c r="N82" s="116"/>
      <c r="O82" s="129"/>
      <c r="P82" s="293">
        <f t="shared" si="31"/>
        <v>0</v>
      </c>
    </row>
    <row r="83" spans="2:16" x14ac:dyDescent="0.2">
      <c r="B83" s="123">
        <v>13</v>
      </c>
      <c r="C83" s="139" t="str">
        <f t="shared" ref="C83:I83" si="45">IF(ISBLANK(C81),"",C81)</f>
        <v/>
      </c>
      <c r="D83" s="398" t="str">
        <f t="shared" si="45"/>
        <v/>
      </c>
      <c r="E83" s="141" t="str">
        <f t="shared" si="45"/>
        <v/>
      </c>
      <c r="F83" s="141" t="str">
        <f t="shared" si="45"/>
        <v/>
      </c>
      <c r="G83" s="141" t="str">
        <f t="shared" si="45"/>
        <v/>
      </c>
      <c r="H83" s="119" t="str">
        <f t="shared" si="45"/>
        <v/>
      </c>
      <c r="I83" s="119" t="str">
        <f t="shared" si="45"/>
        <v/>
      </c>
      <c r="J83" s="119" t="str">
        <f>IF(NOT(ISBLANK(D81)),$J$31,"")</f>
        <v/>
      </c>
      <c r="K83" s="120"/>
      <c r="L83" s="120"/>
      <c r="M83" s="116"/>
      <c r="N83" s="116"/>
      <c r="O83" s="129"/>
      <c r="P83" s="293">
        <f t="shared" si="31"/>
        <v>0</v>
      </c>
    </row>
    <row r="84" spans="2:16" ht="15.75" x14ac:dyDescent="0.25">
      <c r="B84" s="96">
        <v>13</v>
      </c>
      <c r="C84" s="22" t="str">
        <f t="shared" ref="C84:I84" si="46">IF(ISBLANK(C81),"",C81)</f>
        <v/>
      </c>
      <c r="D84" s="399" t="str">
        <f t="shared" si="46"/>
        <v/>
      </c>
      <c r="E84" s="33" t="str">
        <f t="shared" si="46"/>
        <v/>
      </c>
      <c r="F84" s="33" t="str">
        <f t="shared" si="46"/>
        <v/>
      </c>
      <c r="G84" s="33" t="str">
        <f t="shared" si="46"/>
        <v/>
      </c>
      <c r="H84" s="34" t="str">
        <f t="shared" si="46"/>
        <v/>
      </c>
      <c r="I84" s="34" t="str">
        <f t="shared" si="46"/>
        <v/>
      </c>
      <c r="J84" s="8" t="str">
        <f>IF(NOT(ISBLANK(D81)),$J$32,"")</f>
        <v/>
      </c>
      <c r="K84" s="50">
        <f>SUM(K81:K83)</f>
        <v>0</v>
      </c>
      <c r="L84" s="50">
        <f>SUM(L81:L83)</f>
        <v>0</v>
      </c>
      <c r="M84" s="35">
        <f>SUM(M81:M83)</f>
        <v>0</v>
      </c>
      <c r="N84" s="35">
        <f>SUM(N81:N83)</f>
        <v>0</v>
      </c>
      <c r="O84" s="311">
        <f>SUM(O81:O83)</f>
        <v>0</v>
      </c>
      <c r="P84" s="8">
        <f t="shared" si="31"/>
        <v>0</v>
      </c>
    </row>
    <row r="85" spans="2:16" x14ac:dyDescent="0.2">
      <c r="B85" s="123">
        <v>14</v>
      </c>
      <c r="C85" s="137" t="str">
        <f>IF(P88&lt;&gt;0,VLOOKUP($D$7,Info_County_Code,2,FALSE),"")</f>
        <v/>
      </c>
      <c r="D85" s="396"/>
      <c r="E85" s="138"/>
      <c r="F85" s="138"/>
      <c r="G85" s="138"/>
      <c r="H85" s="116"/>
      <c r="I85" s="116"/>
      <c r="J85" s="118" t="str">
        <f>IF(NOT(ISBLANK(D85)),$J$29,"")</f>
        <v/>
      </c>
      <c r="K85" s="120"/>
      <c r="L85" s="120"/>
      <c r="M85" s="116"/>
      <c r="N85" s="116"/>
      <c r="O85" s="129"/>
      <c r="P85" s="293">
        <f t="shared" si="31"/>
        <v>0</v>
      </c>
    </row>
    <row r="86" spans="2:16" x14ac:dyDescent="0.2">
      <c r="B86" s="123">
        <v>14</v>
      </c>
      <c r="C86" s="139" t="str">
        <f t="shared" ref="C86:I86" si="47">IF(ISBLANK(C85),"",C85)</f>
        <v/>
      </c>
      <c r="D86" s="397" t="str">
        <f t="shared" si="47"/>
        <v/>
      </c>
      <c r="E86" s="140" t="str">
        <f t="shared" si="47"/>
        <v/>
      </c>
      <c r="F86" s="140" t="str">
        <f t="shared" si="47"/>
        <v/>
      </c>
      <c r="G86" s="140" t="str">
        <f t="shared" si="47"/>
        <v/>
      </c>
      <c r="H86" s="122" t="str">
        <f t="shared" si="47"/>
        <v/>
      </c>
      <c r="I86" s="122" t="str">
        <f t="shared" si="47"/>
        <v/>
      </c>
      <c r="J86" s="119" t="str">
        <f>IF(NOT(ISBLANK(D85)),$J$30,"")</f>
        <v/>
      </c>
      <c r="K86" s="120"/>
      <c r="L86" s="120"/>
      <c r="M86" s="116"/>
      <c r="N86" s="116"/>
      <c r="O86" s="129"/>
      <c r="P86" s="293">
        <f t="shared" si="31"/>
        <v>0</v>
      </c>
    </row>
    <row r="87" spans="2:16" x14ac:dyDescent="0.2">
      <c r="B87" s="123">
        <v>14</v>
      </c>
      <c r="C87" s="139" t="str">
        <f t="shared" ref="C87:I87" si="48">IF(ISBLANK(C85),"",C85)</f>
        <v/>
      </c>
      <c r="D87" s="398" t="str">
        <f t="shared" si="48"/>
        <v/>
      </c>
      <c r="E87" s="141" t="str">
        <f t="shared" si="48"/>
        <v/>
      </c>
      <c r="F87" s="141" t="str">
        <f t="shared" si="48"/>
        <v/>
      </c>
      <c r="G87" s="141" t="str">
        <f t="shared" si="48"/>
        <v/>
      </c>
      <c r="H87" s="119" t="str">
        <f t="shared" si="48"/>
        <v/>
      </c>
      <c r="I87" s="119" t="str">
        <f t="shared" si="48"/>
        <v/>
      </c>
      <c r="J87" s="119" t="str">
        <f>IF(NOT(ISBLANK(D85)),$J$31,"")</f>
        <v/>
      </c>
      <c r="K87" s="120"/>
      <c r="L87" s="120"/>
      <c r="M87" s="116"/>
      <c r="N87" s="116"/>
      <c r="O87" s="129"/>
      <c r="P87" s="293">
        <f t="shared" si="31"/>
        <v>0</v>
      </c>
    </row>
    <row r="88" spans="2:16" ht="15.75" x14ac:dyDescent="0.25">
      <c r="B88" s="96">
        <v>14</v>
      </c>
      <c r="C88" s="22" t="str">
        <f t="shared" ref="C88:I88" si="49">IF(ISBLANK(C85),"",C85)</f>
        <v/>
      </c>
      <c r="D88" s="399" t="str">
        <f t="shared" si="49"/>
        <v/>
      </c>
      <c r="E88" s="33" t="str">
        <f t="shared" si="49"/>
        <v/>
      </c>
      <c r="F88" s="33" t="str">
        <f t="shared" si="49"/>
        <v/>
      </c>
      <c r="G88" s="33" t="str">
        <f t="shared" si="49"/>
        <v/>
      </c>
      <c r="H88" s="34" t="str">
        <f t="shared" si="49"/>
        <v/>
      </c>
      <c r="I88" s="34" t="str">
        <f t="shared" si="49"/>
        <v/>
      </c>
      <c r="J88" s="8" t="str">
        <f>IF(NOT(ISBLANK(D85)),$J$32,"")</f>
        <v/>
      </c>
      <c r="K88" s="50">
        <f>SUM(K85:K87)</f>
        <v>0</v>
      </c>
      <c r="L88" s="50">
        <f>SUM(L85:L87)</f>
        <v>0</v>
      </c>
      <c r="M88" s="35">
        <f>SUM(M85:M87)</f>
        <v>0</v>
      </c>
      <c r="N88" s="35">
        <f>SUM(N85:N87)</f>
        <v>0</v>
      </c>
      <c r="O88" s="311">
        <f>SUM(O85:O87)</f>
        <v>0</v>
      </c>
      <c r="P88" s="8">
        <f t="shared" si="31"/>
        <v>0</v>
      </c>
    </row>
    <row r="89" spans="2:16" x14ac:dyDescent="0.2">
      <c r="B89" s="123">
        <v>15</v>
      </c>
      <c r="C89" s="137" t="str">
        <f>IF(P92&lt;&gt;0,VLOOKUP($D$7,Info_County_Code,2,FALSE),"")</f>
        <v/>
      </c>
      <c r="D89" s="396"/>
      <c r="E89" s="138"/>
      <c r="F89" s="138"/>
      <c r="G89" s="138"/>
      <c r="H89" s="116"/>
      <c r="I89" s="116"/>
      <c r="J89" s="118" t="str">
        <f>IF(NOT(ISBLANK(D89)),$J$29,"")</f>
        <v/>
      </c>
      <c r="K89" s="120"/>
      <c r="L89" s="120"/>
      <c r="M89" s="116"/>
      <c r="N89" s="116"/>
      <c r="O89" s="129"/>
      <c r="P89" s="293">
        <f t="shared" ref="P89:P132" si="50">SUM(K89:O89)</f>
        <v>0</v>
      </c>
    </row>
    <row r="90" spans="2:16" x14ac:dyDescent="0.2">
      <c r="B90" s="123">
        <v>15</v>
      </c>
      <c r="C90" s="139" t="str">
        <f t="shared" ref="C90:I90" si="51">IF(ISBLANK(C89),"",C89)</f>
        <v/>
      </c>
      <c r="D90" s="397" t="str">
        <f t="shared" si="51"/>
        <v/>
      </c>
      <c r="E90" s="140" t="str">
        <f t="shared" si="51"/>
        <v/>
      </c>
      <c r="F90" s="140" t="str">
        <f t="shared" si="51"/>
        <v/>
      </c>
      <c r="G90" s="140" t="str">
        <f t="shared" si="51"/>
        <v/>
      </c>
      <c r="H90" s="122" t="str">
        <f t="shared" si="51"/>
        <v/>
      </c>
      <c r="I90" s="122" t="str">
        <f t="shared" si="51"/>
        <v/>
      </c>
      <c r="J90" s="119" t="str">
        <f>IF(NOT(ISBLANK(D89)),$J$30,"")</f>
        <v/>
      </c>
      <c r="K90" s="120"/>
      <c r="L90" s="120"/>
      <c r="M90" s="116"/>
      <c r="N90" s="116"/>
      <c r="O90" s="129"/>
      <c r="P90" s="293">
        <f t="shared" si="50"/>
        <v>0</v>
      </c>
    </row>
    <row r="91" spans="2:16" x14ac:dyDescent="0.2">
      <c r="B91" s="123">
        <v>15</v>
      </c>
      <c r="C91" s="139" t="str">
        <f t="shared" ref="C91:I91" si="52">IF(ISBLANK(C89),"",C89)</f>
        <v/>
      </c>
      <c r="D91" s="398" t="str">
        <f t="shared" si="52"/>
        <v/>
      </c>
      <c r="E91" s="141" t="str">
        <f t="shared" si="52"/>
        <v/>
      </c>
      <c r="F91" s="141" t="str">
        <f t="shared" si="52"/>
        <v/>
      </c>
      <c r="G91" s="141" t="str">
        <f t="shared" si="52"/>
        <v/>
      </c>
      <c r="H91" s="119" t="str">
        <f t="shared" si="52"/>
        <v/>
      </c>
      <c r="I91" s="119" t="str">
        <f t="shared" si="52"/>
        <v/>
      </c>
      <c r="J91" s="119" t="str">
        <f>IF(NOT(ISBLANK(D89)),$J$31,"")</f>
        <v/>
      </c>
      <c r="K91" s="120"/>
      <c r="L91" s="120"/>
      <c r="M91" s="116"/>
      <c r="N91" s="116"/>
      <c r="O91" s="129"/>
      <c r="P91" s="293">
        <f t="shared" si="50"/>
        <v>0</v>
      </c>
    </row>
    <row r="92" spans="2:16" ht="15.75" x14ac:dyDescent="0.25">
      <c r="B92" s="362">
        <v>15</v>
      </c>
      <c r="C92" s="22" t="str">
        <f t="shared" ref="C92:I92" si="53">IF(ISBLANK(C89),"",C89)</f>
        <v/>
      </c>
      <c r="D92" s="400" t="str">
        <f t="shared" si="53"/>
        <v/>
      </c>
      <c r="E92" s="23" t="str">
        <f t="shared" si="53"/>
        <v/>
      </c>
      <c r="F92" s="23" t="str">
        <f t="shared" si="53"/>
        <v/>
      </c>
      <c r="G92" s="23" t="str">
        <f t="shared" si="53"/>
        <v/>
      </c>
      <c r="H92" s="8" t="str">
        <f t="shared" si="53"/>
        <v/>
      </c>
      <c r="I92" s="8" t="str">
        <f t="shared" si="53"/>
        <v/>
      </c>
      <c r="J92" s="8" t="str">
        <f>IF(NOT(ISBLANK(D89)),$J$32,"")</f>
        <v/>
      </c>
      <c r="K92" s="51">
        <f>SUM(K89:K91)</f>
        <v>0</v>
      </c>
      <c r="L92" s="51">
        <f>SUM(L89:L91)</f>
        <v>0</v>
      </c>
      <c r="M92" s="36">
        <f>SUM(M89:M91)</f>
        <v>0</v>
      </c>
      <c r="N92" s="36">
        <f>SUM(N89:N91)</f>
        <v>0</v>
      </c>
      <c r="O92" s="326">
        <f>SUM(O89:O91)</f>
        <v>0</v>
      </c>
      <c r="P92" s="8">
        <f t="shared" si="50"/>
        <v>0</v>
      </c>
    </row>
    <row r="93" spans="2:16" x14ac:dyDescent="0.2">
      <c r="B93" s="123">
        <v>16</v>
      </c>
      <c r="C93" s="137" t="str">
        <f>IF(P96&lt;&gt;0,VLOOKUP($D$7,Info_County_Code,2,FALSE),"")</f>
        <v/>
      </c>
      <c r="D93" s="396"/>
      <c r="E93" s="138"/>
      <c r="F93" s="138"/>
      <c r="G93" s="138"/>
      <c r="H93" s="116"/>
      <c r="I93" s="116"/>
      <c r="J93" s="118" t="str">
        <f>IF(NOT(ISBLANK(D93)),$J$29,"")</f>
        <v/>
      </c>
      <c r="K93" s="120"/>
      <c r="L93" s="120"/>
      <c r="M93" s="116"/>
      <c r="N93" s="116"/>
      <c r="O93" s="129"/>
      <c r="P93" s="293">
        <f t="shared" si="50"/>
        <v>0</v>
      </c>
    </row>
    <row r="94" spans="2:16" x14ac:dyDescent="0.2">
      <c r="B94" s="123">
        <v>16</v>
      </c>
      <c r="C94" s="139" t="str">
        <f t="shared" ref="C94:I94" si="54">IF(ISBLANK(C93),"",C93)</f>
        <v/>
      </c>
      <c r="D94" s="397" t="str">
        <f t="shared" si="54"/>
        <v/>
      </c>
      <c r="E94" s="140" t="str">
        <f t="shared" si="54"/>
        <v/>
      </c>
      <c r="F94" s="140" t="str">
        <f t="shared" si="54"/>
        <v/>
      </c>
      <c r="G94" s="140" t="str">
        <f t="shared" si="54"/>
        <v/>
      </c>
      <c r="H94" s="122" t="str">
        <f t="shared" si="54"/>
        <v/>
      </c>
      <c r="I94" s="122" t="str">
        <f t="shared" si="54"/>
        <v/>
      </c>
      <c r="J94" s="119" t="str">
        <f>IF(NOT(ISBLANK(D93)),$J$30,"")</f>
        <v/>
      </c>
      <c r="K94" s="120"/>
      <c r="L94" s="120"/>
      <c r="M94" s="116"/>
      <c r="N94" s="116"/>
      <c r="O94" s="129"/>
      <c r="P94" s="293">
        <f t="shared" si="50"/>
        <v>0</v>
      </c>
    </row>
    <row r="95" spans="2:16" x14ac:dyDescent="0.2">
      <c r="B95" s="123">
        <v>16</v>
      </c>
      <c r="C95" s="139" t="str">
        <f t="shared" ref="C95:I95" si="55">IF(ISBLANK(C93),"",C93)</f>
        <v/>
      </c>
      <c r="D95" s="398" t="str">
        <f t="shared" si="55"/>
        <v/>
      </c>
      <c r="E95" s="141" t="str">
        <f t="shared" si="55"/>
        <v/>
      </c>
      <c r="F95" s="141" t="str">
        <f t="shared" si="55"/>
        <v/>
      </c>
      <c r="G95" s="141" t="str">
        <f t="shared" si="55"/>
        <v/>
      </c>
      <c r="H95" s="119" t="str">
        <f t="shared" si="55"/>
        <v/>
      </c>
      <c r="I95" s="119" t="str">
        <f t="shared" si="55"/>
        <v/>
      </c>
      <c r="J95" s="119" t="str">
        <f>IF(NOT(ISBLANK(D93)),$J$31,"")</f>
        <v/>
      </c>
      <c r="K95" s="120"/>
      <c r="L95" s="120"/>
      <c r="M95" s="116"/>
      <c r="N95" s="116"/>
      <c r="O95" s="129"/>
      <c r="P95" s="293">
        <f t="shared" si="50"/>
        <v>0</v>
      </c>
    </row>
    <row r="96" spans="2:16" ht="15.75" x14ac:dyDescent="0.25">
      <c r="B96" s="362">
        <v>16</v>
      </c>
      <c r="C96" s="22" t="str">
        <f t="shared" ref="C96:I96" si="56">IF(ISBLANK(C93),"",C93)</f>
        <v/>
      </c>
      <c r="D96" s="400" t="str">
        <f t="shared" si="56"/>
        <v/>
      </c>
      <c r="E96" s="23" t="str">
        <f t="shared" si="56"/>
        <v/>
      </c>
      <c r="F96" s="23" t="str">
        <f t="shared" si="56"/>
        <v/>
      </c>
      <c r="G96" s="23" t="str">
        <f t="shared" si="56"/>
        <v/>
      </c>
      <c r="H96" s="8" t="str">
        <f t="shared" si="56"/>
        <v/>
      </c>
      <c r="I96" s="8" t="str">
        <f t="shared" si="56"/>
        <v/>
      </c>
      <c r="J96" s="8" t="str">
        <f>IF(NOT(ISBLANK(D93)),$J$32,"")</f>
        <v/>
      </c>
      <c r="K96" s="51">
        <f>SUM(K93:K95)</f>
        <v>0</v>
      </c>
      <c r="L96" s="51">
        <f>SUM(L93:L95)</f>
        <v>0</v>
      </c>
      <c r="M96" s="36">
        <f>SUM(M93:M95)</f>
        <v>0</v>
      </c>
      <c r="N96" s="36">
        <f>SUM(N93:N95)</f>
        <v>0</v>
      </c>
      <c r="O96" s="326">
        <f>SUM(O93:O95)</f>
        <v>0</v>
      </c>
      <c r="P96" s="8">
        <f t="shared" si="50"/>
        <v>0</v>
      </c>
    </row>
    <row r="97" spans="2:16" x14ac:dyDescent="0.2">
      <c r="B97" s="123">
        <v>17</v>
      </c>
      <c r="C97" s="137" t="str">
        <f>IF(P100&lt;&gt;0,VLOOKUP($D$7,Info_County_Code,2,FALSE),"")</f>
        <v/>
      </c>
      <c r="D97" s="396"/>
      <c r="E97" s="138"/>
      <c r="F97" s="138"/>
      <c r="G97" s="138"/>
      <c r="H97" s="116"/>
      <c r="I97" s="116"/>
      <c r="J97" s="118" t="str">
        <f>IF(NOT(ISBLANK(D97)),$J$29,"")</f>
        <v/>
      </c>
      <c r="K97" s="120"/>
      <c r="L97" s="120"/>
      <c r="M97" s="116"/>
      <c r="N97" s="116"/>
      <c r="O97" s="129"/>
      <c r="P97" s="293">
        <f t="shared" si="50"/>
        <v>0</v>
      </c>
    </row>
    <row r="98" spans="2:16" x14ac:dyDescent="0.2">
      <c r="B98" s="123">
        <v>17</v>
      </c>
      <c r="C98" s="139" t="str">
        <f t="shared" ref="C98:I98" si="57">IF(ISBLANK(C97),"",C97)</f>
        <v/>
      </c>
      <c r="D98" s="397" t="str">
        <f t="shared" si="57"/>
        <v/>
      </c>
      <c r="E98" s="140" t="str">
        <f t="shared" si="57"/>
        <v/>
      </c>
      <c r="F98" s="140" t="str">
        <f t="shared" si="57"/>
        <v/>
      </c>
      <c r="G98" s="140" t="str">
        <f t="shared" si="57"/>
        <v/>
      </c>
      <c r="H98" s="122" t="str">
        <f t="shared" si="57"/>
        <v/>
      </c>
      <c r="I98" s="122" t="str">
        <f t="shared" si="57"/>
        <v/>
      </c>
      <c r="J98" s="119" t="str">
        <f>IF(NOT(ISBLANK(D97)),$J$30,"")</f>
        <v/>
      </c>
      <c r="K98" s="120"/>
      <c r="L98" s="120"/>
      <c r="M98" s="116"/>
      <c r="N98" s="116"/>
      <c r="O98" s="129"/>
      <c r="P98" s="293">
        <f t="shared" si="50"/>
        <v>0</v>
      </c>
    </row>
    <row r="99" spans="2:16" x14ac:dyDescent="0.2">
      <c r="B99" s="123">
        <v>17</v>
      </c>
      <c r="C99" s="139" t="str">
        <f t="shared" ref="C99:I99" si="58">IF(ISBLANK(C97),"",C97)</f>
        <v/>
      </c>
      <c r="D99" s="398" t="str">
        <f t="shared" si="58"/>
        <v/>
      </c>
      <c r="E99" s="141" t="str">
        <f t="shared" si="58"/>
        <v/>
      </c>
      <c r="F99" s="141" t="str">
        <f t="shared" si="58"/>
        <v/>
      </c>
      <c r="G99" s="141" t="str">
        <f t="shared" si="58"/>
        <v/>
      </c>
      <c r="H99" s="119" t="str">
        <f t="shared" si="58"/>
        <v/>
      </c>
      <c r="I99" s="119" t="str">
        <f t="shared" si="58"/>
        <v/>
      </c>
      <c r="J99" s="119" t="str">
        <f>IF(NOT(ISBLANK(D97)),$J$31,"")</f>
        <v/>
      </c>
      <c r="K99" s="120"/>
      <c r="L99" s="120"/>
      <c r="M99" s="116"/>
      <c r="N99" s="116"/>
      <c r="O99" s="129"/>
      <c r="P99" s="293">
        <f t="shared" si="50"/>
        <v>0</v>
      </c>
    </row>
    <row r="100" spans="2:16" ht="15.75" x14ac:dyDescent="0.25">
      <c r="B100" s="362">
        <v>17</v>
      </c>
      <c r="C100" s="22" t="str">
        <f t="shared" ref="C100:I100" si="59">IF(ISBLANK(C97),"",C97)</f>
        <v/>
      </c>
      <c r="D100" s="400" t="str">
        <f t="shared" si="59"/>
        <v/>
      </c>
      <c r="E100" s="23" t="str">
        <f t="shared" si="59"/>
        <v/>
      </c>
      <c r="F100" s="23" t="str">
        <f t="shared" si="59"/>
        <v/>
      </c>
      <c r="G100" s="23" t="str">
        <f t="shared" si="59"/>
        <v/>
      </c>
      <c r="H100" s="8" t="str">
        <f t="shared" si="59"/>
        <v/>
      </c>
      <c r="I100" s="8" t="str">
        <f t="shared" si="59"/>
        <v/>
      </c>
      <c r="J100" s="8" t="str">
        <f>IF(NOT(ISBLANK(D97)),$J$32,"")</f>
        <v/>
      </c>
      <c r="K100" s="51">
        <f>SUM(K97:K99)</f>
        <v>0</v>
      </c>
      <c r="L100" s="51">
        <f>SUM(L97:L99)</f>
        <v>0</v>
      </c>
      <c r="M100" s="36">
        <f>SUM(M97:M99)</f>
        <v>0</v>
      </c>
      <c r="N100" s="36">
        <f>SUM(N97:N99)</f>
        <v>0</v>
      </c>
      <c r="O100" s="326">
        <f>SUM(O97:O99)</f>
        <v>0</v>
      </c>
      <c r="P100" s="8">
        <f t="shared" si="50"/>
        <v>0</v>
      </c>
    </row>
    <row r="101" spans="2:16" x14ac:dyDescent="0.2">
      <c r="B101" s="123">
        <v>18</v>
      </c>
      <c r="C101" s="137" t="str">
        <f>IF(P104&lt;&gt;0,VLOOKUP($D$7,Info_County_Code,2,FALSE),"")</f>
        <v/>
      </c>
      <c r="D101" s="396"/>
      <c r="E101" s="138"/>
      <c r="F101" s="138"/>
      <c r="G101" s="138"/>
      <c r="H101" s="116"/>
      <c r="I101" s="116"/>
      <c r="J101" s="118" t="str">
        <f>IF(NOT(ISBLANK(D101)),$J$29,"")</f>
        <v/>
      </c>
      <c r="K101" s="120"/>
      <c r="L101" s="120"/>
      <c r="M101" s="116"/>
      <c r="N101" s="116"/>
      <c r="O101" s="129"/>
      <c r="P101" s="293">
        <f>SUM(K101:O101)</f>
        <v>0</v>
      </c>
    </row>
    <row r="102" spans="2:16" x14ac:dyDescent="0.2">
      <c r="B102" s="123">
        <v>18</v>
      </c>
      <c r="C102" s="139" t="str">
        <f t="shared" ref="C102:I102" si="60">IF(ISBLANK(C101),"",C101)</f>
        <v/>
      </c>
      <c r="D102" s="397" t="str">
        <f t="shared" si="60"/>
        <v/>
      </c>
      <c r="E102" s="140" t="str">
        <f t="shared" si="60"/>
        <v/>
      </c>
      <c r="F102" s="140" t="str">
        <f t="shared" si="60"/>
        <v/>
      </c>
      <c r="G102" s="140" t="str">
        <f t="shared" si="60"/>
        <v/>
      </c>
      <c r="H102" s="122" t="str">
        <f t="shared" si="60"/>
        <v/>
      </c>
      <c r="I102" s="122" t="str">
        <f t="shared" si="60"/>
        <v/>
      </c>
      <c r="J102" s="119" t="str">
        <f>IF(NOT(ISBLANK(D101)),$J$30,"")</f>
        <v/>
      </c>
      <c r="K102" s="120"/>
      <c r="L102" s="120"/>
      <c r="M102" s="116"/>
      <c r="N102" s="116"/>
      <c r="O102" s="129"/>
      <c r="P102" s="293">
        <f>SUM(K102:O102)</f>
        <v>0</v>
      </c>
    </row>
    <row r="103" spans="2:16" x14ac:dyDescent="0.2">
      <c r="B103" s="123">
        <v>18</v>
      </c>
      <c r="C103" s="139" t="str">
        <f t="shared" ref="C103:I103" si="61">IF(ISBLANK(C101),"",C101)</f>
        <v/>
      </c>
      <c r="D103" s="398" t="str">
        <f t="shared" si="61"/>
        <v/>
      </c>
      <c r="E103" s="141" t="str">
        <f t="shared" si="61"/>
        <v/>
      </c>
      <c r="F103" s="141" t="str">
        <f t="shared" si="61"/>
        <v/>
      </c>
      <c r="G103" s="141" t="str">
        <f t="shared" si="61"/>
        <v/>
      </c>
      <c r="H103" s="119" t="str">
        <f t="shared" si="61"/>
        <v/>
      </c>
      <c r="I103" s="119" t="str">
        <f t="shared" si="61"/>
        <v/>
      </c>
      <c r="J103" s="119" t="str">
        <f>IF(NOT(ISBLANK(D101)),$J$31,"")</f>
        <v/>
      </c>
      <c r="K103" s="120"/>
      <c r="L103" s="120"/>
      <c r="M103" s="116"/>
      <c r="N103" s="116"/>
      <c r="O103" s="129"/>
      <c r="P103" s="293">
        <f>SUM(K103:O103)</f>
        <v>0</v>
      </c>
    </row>
    <row r="104" spans="2:16" ht="15.75" x14ac:dyDescent="0.25">
      <c r="B104" s="362">
        <v>18</v>
      </c>
      <c r="C104" s="22" t="str">
        <f t="shared" ref="C104:I104" si="62">IF(ISBLANK(C101),"",C101)</f>
        <v/>
      </c>
      <c r="D104" s="400" t="str">
        <f t="shared" si="62"/>
        <v/>
      </c>
      <c r="E104" s="23" t="str">
        <f t="shared" si="62"/>
        <v/>
      </c>
      <c r="F104" s="23" t="str">
        <f t="shared" si="62"/>
        <v/>
      </c>
      <c r="G104" s="23" t="str">
        <f t="shared" si="62"/>
        <v/>
      </c>
      <c r="H104" s="8" t="str">
        <f t="shared" si="62"/>
        <v/>
      </c>
      <c r="I104" s="8" t="str">
        <f t="shared" si="62"/>
        <v/>
      </c>
      <c r="J104" s="8" t="str">
        <f>IF(NOT(ISBLANK(D101)),$J$32,"")</f>
        <v/>
      </c>
      <c r="K104" s="51">
        <f>SUM(K101:K103)</f>
        <v>0</v>
      </c>
      <c r="L104" s="51">
        <f>SUM(L101:L103)</f>
        <v>0</v>
      </c>
      <c r="M104" s="36">
        <f>SUM(M101:M103)</f>
        <v>0</v>
      </c>
      <c r="N104" s="36">
        <f>SUM(N101:N103)</f>
        <v>0</v>
      </c>
      <c r="O104" s="326">
        <f>SUM(O101:O103)</f>
        <v>0</v>
      </c>
      <c r="P104" s="8">
        <f>SUM(K104:O104)</f>
        <v>0</v>
      </c>
    </row>
    <row r="105" spans="2:16" x14ac:dyDescent="0.2">
      <c r="B105" s="123">
        <v>19</v>
      </c>
      <c r="C105" s="137" t="str">
        <f>IF(P108&lt;&gt;0,VLOOKUP($D$7,Info_County_Code,2,FALSE),"")</f>
        <v/>
      </c>
      <c r="D105" s="396"/>
      <c r="E105" s="138"/>
      <c r="F105" s="138"/>
      <c r="G105" s="138"/>
      <c r="H105" s="116"/>
      <c r="I105" s="116"/>
      <c r="J105" s="118" t="str">
        <f>IF(NOT(ISBLANK(D105)),$J$29,"")</f>
        <v/>
      </c>
      <c r="K105" s="120"/>
      <c r="L105" s="120"/>
      <c r="M105" s="116"/>
      <c r="N105" s="116"/>
      <c r="O105" s="129"/>
      <c r="P105" s="293">
        <f t="shared" si="50"/>
        <v>0</v>
      </c>
    </row>
    <row r="106" spans="2:16" x14ac:dyDescent="0.2">
      <c r="B106" s="123">
        <v>19</v>
      </c>
      <c r="C106" s="139" t="str">
        <f t="shared" ref="C106:I106" si="63">IF(ISBLANK(C105),"",C105)</f>
        <v/>
      </c>
      <c r="D106" s="397" t="str">
        <f t="shared" si="63"/>
        <v/>
      </c>
      <c r="E106" s="140" t="str">
        <f t="shared" si="63"/>
        <v/>
      </c>
      <c r="F106" s="140" t="str">
        <f t="shared" si="63"/>
        <v/>
      </c>
      <c r="G106" s="140" t="str">
        <f t="shared" si="63"/>
        <v/>
      </c>
      <c r="H106" s="122" t="str">
        <f t="shared" si="63"/>
        <v/>
      </c>
      <c r="I106" s="122" t="str">
        <f t="shared" si="63"/>
        <v/>
      </c>
      <c r="J106" s="119" t="str">
        <f>IF(NOT(ISBLANK(D105)),$J$30,"")</f>
        <v/>
      </c>
      <c r="K106" s="120"/>
      <c r="L106" s="120"/>
      <c r="M106" s="116"/>
      <c r="N106" s="116"/>
      <c r="O106" s="129"/>
      <c r="P106" s="293">
        <f t="shared" si="50"/>
        <v>0</v>
      </c>
    </row>
    <row r="107" spans="2:16" x14ac:dyDescent="0.2">
      <c r="B107" s="123">
        <v>19</v>
      </c>
      <c r="C107" s="139" t="str">
        <f t="shared" ref="C107:I107" si="64">IF(ISBLANK(C105),"",C105)</f>
        <v/>
      </c>
      <c r="D107" s="398" t="str">
        <f t="shared" si="64"/>
        <v/>
      </c>
      <c r="E107" s="141" t="str">
        <f t="shared" si="64"/>
        <v/>
      </c>
      <c r="F107" s="141" t="str">
        <f t="shared" si="64"/>
        <v/>
      </c>
      <c r="G107" s="141" t="str">
        <f t="shared" si="64"/>
        <v/>
      </c>
      <c r="H107" s="119" t="str">
        <f t="shared" si="64"/>
        <v/>
      </c>
      <c r="I107" s="119" t="str">
        <f t="shared" si="64"/>
        <v/>
      </c>
      <c r="J107" s="119" t="str">
        <f>IF(NOT(ISBLANK(D105)),$J$31,"")</f>
        <v/>
      </c>
      <c r="K107" s="120"/>
      <c r="L107" s="120"/>
      <c r="M107" s="116"/>
      <c r="N107" s="116"/>
      <c r="O107" s="129"/>
      <c r="P107" s="293">
        <f t="shared" si="50"/>
        <v>0</v>
      </c>
    </row>
    <row r="108" spans="2:16" ht="15.75" x14ac:dyDescent="0.25">
      <c r="B108" s="362">
        <v>19</v>
      </c>
      <c r="C108" s="22" t="str">
        <f t="shared" ref="C108:I108" si="65">IF(ISBLANK(C105),"",C105)</f>
        <v/>
      </c>
      <c r="D108" s="400" t="str">
        <f t="shared" si="65"/>
        <v/>
      </c>
      <c r="E108" s="23" t="str">
        <f t="shared" si="65"/>
        <v/>
      </c>
      <c r="F108" s="23" t="str">
        <f t="shared" si="65"/>
        <v/>
      </c>
      <c r="G108" s="23" t="str">
        <f t="shared" si="65"/>
        <v/>
      </c>
      <c r="H108" s="8" t="str">
        <f t="shared" si="65"/>
        <v/>
      </c>
      <c r="I108" s="8" t="str">
        <f t="shared" si="65"/>
        <v/>
      </c>
      <c r="J108" s="8" t="str">
        <f>IF(NOT(ISBLANK(D105)),$J$32,"")</f>
        <v/>
      </c>
      <c r="K108" s="51">
        <f>SUM(K105:K107)</f>
        <v>0</v>
      </c>
      <c r="L108" s="51">
        <f>SUM(L105:L107)</f>
        <v>0</v>
      </c>
      <c r="M108" s="36">
        <f>SUM(M105:M107)</f>
        <v>0</v>
      </c>
      <c r="N108" s="36">
        <f>SUM(N105:N107)</f>
        <v>0</v>
      </c>
      <c r="O108" s="326">
        <f>SUM(O105:O107)</f>
        <v>0</v>
      </c>
      <c r="P108" s="8">
        <f t="shared" si="50"/>
        <v>0</v>
      </c>
    </row>
    <row r="109" spans="2:16" x14ac:dyDescent="0.2">
      <c r="B109" s="123">
        <v>20</v>
      </c>
      <c r="C109" s="137" t="str">
        <f>IF(P112&lt;&gt;0,VLOOKUP($D$7,Info_County_Code,2,FALSE),"")</f>
        <v/>
      </c>
      <c r="D109" s="396"/>
      <c r="E109" s="138"/>
      <c r="F109" s="138"/>
      <c r="G109" s="138"/>
      <c r="H109" s="116"/>
      <c r="I109" s="116"/>
      <c r="J109" s="118" t="str">
        <f>IF(NOT(ISBLANK(D109)),$J$29,"")</f>
        <v/>
      </c>
      <c r="K109" s="120"/>
      <c r="L109" s="120"/>
      <c r="M109" s="116"/>
      <c r="N109" s="116"/>
      <c r="O109" s="129"/>
      <c r="P109" s="293">
        <f>SUM(K109:O109)</f>
        <v>0</v>
      </c>
    </row>
    <row r="110" spans="2:16" x14ac:dyDescent="0.2">
      <c r="B110" s="123">
        <v>20</v>
      </c>
      <c r="C110" s="139" t="str">
        <f t="shared" ref="C110:I110" si="66">IF(ISBLANK(C109),"",C109)</f>
        <v/>
      </c>
      <c r="D110" s="397" t="str">
        <f t="shared" si="66"/>
        <v/>
      </c>
      <c r="E110" s="140" t="str">
        <f t="shared" si="66"/>
        <v/>
      </c>
      <c r="F110" s="140" t="str">
        <f t="shared" si="66"/>
        <v/>
      </c>
      <c r="G110" s="140" t="str">
        <f t="shared" si="66"/>
        <v/>
      </c>
      <c r="H110" s="122" t="str">
        <f t="shared" si="66"/>
        <v/>
      </c>
      <c r="I110" s="122" t="str">
        <f t="shared" si="66"/>
        <v/>
      </c>
      <c r="J110" s="119" t="str">
        <f>IF(NOT(ISBLANK(D109)),$J$30,"")</f>
        <v/>
      </c>
      <c r="K110" s="120"/>
      <c r="L110" s="120"/>
      <c r="M110" s="116"/>
      <c r="N110" s="116"/>
      <c r="O110" s="129"/>
      <c r="P110" s="293">
        <f>SUM(K110:O110)</f>
        <v>0</v>
      </c>
    </row>
    <row r="111" spans="2:16" x14ac:dyDescent="0.2">
      <c r="B111" s="123">
        <v>20</v>
      </c>
      <c r="C111" s="139" t="str">
        <f t="shared" ref="C111:I111" si="67">IF(ISBLANK(C109),"",C109)</f>
        <v/>
      </c>
      <c r="D111" s="398" t="str">
        <f t="shared" si="67"/>
        <v/>
      </c>
      <c r="E111" s="141" t="str">
        <f t="shared" si="67"/>
        <v/>
      </c>
      <c r="F111" s="141" t="str">
        <f t="shared" si="67"/>
        <v/>
      </c>
      <c r="G111" s="141" t="str">
        <f t="shared" si="67"/>
        <v/>
      </c>
      <c r="H111" s="119" t="str">
        <f t="shared" si="67"/>
        <v/>
      </c>
      <c r="I111" s="119" t="str">
        <f t="shared" si="67"/>
        <v/>
      </c>
      <c r="J111" s="119" t="str">
        <f>IF(NOT(ISBLANK(D109)),$J$31,"")</f>
        <v/>
      </c>
      <c r="K111" s="120"/>
      <c r="L111" s="120"/>
      <c r="M111" s="116"/>
      <c r="N111" s="116"/>
      <c r="O111" s="129"/>
      <c r="P111" s="293">
        <f>SUM(K111:O111)</f>
        <v>0</v>
      </c>
    </row>
    <row r="112" spans="2:16" ht="15.75" x14ac:dyDescent="0.25">
      <c r="B112" s="362">
        <v>20</v>
      </c>
      <c r="C112" s="22" t="str">
        <f t="shared" ref="C112:I112" si="68">IF(ISBLANK(C109),"",C109)</f>
        <v/>
      </c>
      <c r="D112" s="400" t="str">
        <f t="shared" si="68"/>
        <v/>
      </c>
      <c r="E112" s="23" t="str">
        <f t="shared" si="68"/>
        <v/>
      </c>
      <c r="F112" s="23" t="str">
        <f t="shared" si="68"/>
        <v/>
      </c>
      <c r="G112" s="23" t="str">
        <f t="shared" si="68"/>
        <v/>
      </c>
      <c r="H112" s="8" t="str">
        <f t="shared" si="68"/>
        <v/>
      </c>
      <c r="I112" s="8" t="str">
        <f t="shared" si="68"/>
        <v/>
      </c>
      <c r="J112" s="8" t="str">
        <f>IF(NOT(ISBLANK(D109)),$J$32,"")</f>
        <v/>
      </c>
      <c r="K112" s="51">
        <f>SUM(K109:K111)</f>
        <v>0</v>
      </c>
      <c r="L112" s="51">
        <f>SUM(L109:L111)</f>
        <v>0</v>
      </c>
      <c r="M112" s="36">
        <f>SUM(M109:M111)</f>
        <v>0</v>
      </c>
      <c r="N112" s="36">
        <f>SUM(N109:N111)</f>
        <v>0</v>
      </c>
      <c r="O112" s="326">
        <f>SUM(O109:O111)</f>
        <v>0</v>
      </c>
      <c r="P112" s="8">
        <f>SUM(K112:O112)</f>
        <v>0</v>
      </c>
    </row>
    <row r="113" spans="2:16" x14ac:dyDescent="0.2">
      <c r="B113" s="123">
        <v>21</v>
      </c>
      <c r="C113" s="137" t="str">
        <f>IF(P116&lt;&gt;0,VLOOKUP($D$7,Info_County_Code,2,FALSE),"")</f>
        <v/>
      </c>
      <c r="D113" s="396"/>
      <c r="E113" s="138"/>
      <c r="F113" s="138"/>
      <c r="G113" s="138"/>
      <c r="H113" s="116"/>
      <c r="I113" s="116"/>
      <c r="J113" s="118" t="str">
        <f>IF(NOT(ISBLANK(D113)),$J$29,"")</f>
        <v/>
      </c>
      <c r="K113" s="120"/>
      <c r="L113" s="120"/>
      <c r="M113" s="116"/>
      <c r="N113" s="116"/>
      <c r="O113" s="129"/>
      <c r="P113" s="293">
        <f t="shared" si="50"/>
        <v>0</v>
      </c>
    </row>
    <row r="114" spans="2:16" x14ac:dyDescent="0.2">
      <c r="B114" s="123">
        <v>21</v>
      </c>
      <c r="C114" s="139" t="str">
        <f t="shared" ref="C114:I114" si="69">IF(ISBLANK(C113),"",C113)</f>
        <v/>
      </c>
      <c r="D114" s="397" t="str">
        <f t="shared" si="69"/>
        <v/>
      </c>
      <c r="E114" s="140" t="str">
        <f t="shared" si="69"/>
        <v/>
      </c>
      <c r="F114" s="140" t="str">
        <f t="shared" si="69"/>
        <v/>
      </c>
      <c r="G114" s="140" t="str">
        <f t="shared" si="69"/>
        <v/>
      </c>
      <c r="H114" s="122" t="str">
        <f t="shared" si="69"/>
        <v/>
      </c>
      <c r="I114" s="122" t="str">
        <f t="shared" si="69"/>
        <v/>
      </c>
      <c r="J114" s="119" t="str">
        <f>IF(NOT(ISBLANK(D113)),$J$30,"")</f>
        <v/>
      </c>
      <c r="K114" s="120"/>
      <c r="L114" s="120"/>
      <c r="M114" s="116"/>
      <c r="N114" s="116"/>
      <c r="O114" s="129"/>
      <c r="P114" s="293">
        <f t="shared" si="50"/>
        <v>0</v>
      </c>
    </row>
    <row r="115" spans="2:16" x14ac:dyDescent="0.2">
      <c r="B115" s="123">
        <v>21</v>
      </c>
      <c r="C115" s="139" t="str">
        <f t="shared" ref="C115:I115" si="70">IF(ISBLANK(C113),"",C113)</f>
        <v/>
      </c>
      <c r="D115" s="398" t="str">
        <f t="shared" si="70"/>
        <v/>
      </c>
      <c r="E115" s="141" t="str">
        <f t="shared" si="70"/>
        <v/>
      </c>
      <c r="F115" s="141" t="str">
        <f t="shared" si="70"/>
        <v/>
      </c>
      <c r="G115" s="141" t="str">
        <f t="shared" si="70"/>
        <v/>
      </c>
      <c r="H115" s="119" t="str">
        <f t="shared" si="70"/>
        <v/>
      </c>
      <c r="I115" s="119" t="str">
        <f t="shared" si="70"/>
        <v/>
      </c>
      <c r="J115" s="119" t="str">
        <f>IF(NOT(ISBLANK(D113)),$J$31,"")</f>
        <v/>
      </c>
      <c r="K115" s="120"/>
      <c r="L115" s="120"/>
      <c r="M115" s="116"/>
      <c r="N115" s="116"/>
      <c r="O115" s="129"/>
      <c r="P115" s="293">
        <f t="shared" si="50"/>
        <v>0</v>
      </c>
    </row>
    <row r="116" spans="2:16" ht="15.75" x14ac:dyDescent="0.25">
      <c r="B116" s="362">
        <v>21</v>
      </c>
      <c r="C116" s="22" t="str">
        <f t="shared" ref="C116:I116" si="71">IF(ISBLANK(C113),"",C113)</f>
        <v/>
      </c>
      <c r="D116" s="400" t="str">
        <f t="shared" si="71"/>
        <v/>
      </c>
      <c r="E116" s="23" t="str">
        <f t="shared" si="71"/>
        <v/>
      </c>
      <c r="F116" s="23" t="str">
        <f t="shared" si="71"/>
        <v/>
      </c>
      <c r="G116" s="23" t="str">
        <f t="shared" si="71"/>
        <v/>
      </c>
      <c r="H116" s="8" t="str">
        <f t="shared" si="71"/>
        <v/>
      </c>
      <c r="I116" s="8" t="str">
        <f t="shared" si="71"/>
        <v/>
      </c>
      <c r="J116" s="8" t="str">
        <f>IF(NOT(ISBLANK(D113)),$J$32,"")</f>
        <v/>
      </c>
      <c r="K116" s="51">
        <f>SUM(K113:K115)</f>
        <v>0</v>
      </c>
      <c r="L116" s="51">
        <f>SUM(L113:L115)</f>
        <v>0</v>
      </c>
      <c r="M116" s="36">
        <f>SUM(M113:M115)</f>
        <v>0</v>
      </c>
      <c r="N116" s="36">
        <f>SUM(N113:N115)</f>
        <v>0</v>
      </c>
      <c r="O116" s="326">
        <f>SUM(O113:O115)</f>
        <v>0</v>
      </c>
      <c r="P116" s="8">
        <f t="shared" si="50"/>
        <v>0</v>
      </c>
    </row>
    <row r="117" spans="2:16" x14ac:dyDescent="0.2">
      <c r="B117" s="123">
        <v>22</v>
      </c>
      <c r="C117" s="137" t="str">
        <f>IF(P120&lt;&gt;0,VLOOKUP($D$7,Info_County_Code,2,FALSE),"")</f>
        <v/>
      </c>
      <c r="D117" s="396"/>
      <c r="E117" s="138"/>
      <c r="F117" s="138"/>
      <c r="G117" s="138"/>
      <c r="H117" s="116"/>
      <c r="I117" s="116"/>
      <c r="J117" s="118" t="str">
        <f>IF(NOT(ISBLANK(D117)),$J$29,"")</f>
        <v/>
      </c>
      <c r="K117" s="120"/>
      <c r="L117" s="120"/>
      <c r="M117" s="116"/>
      <c r="N117" s="116"/>
      <c r="O117" s="129"/>
      <c r="P117" s="293">
        <f>SUM(K117:O117)</f>
        <v>0</v>
      </c>
    </row>
    <row r="118" spans="2:16" x14ac:dyDescent="0.2">
      <c r="B118" s="123">
        <v>22</v>
      </c>
      <c r="C118" s="139" t="str">
        <f t="shared" ref="C118:I118" si="72">IF(ISBLANK(C117),"",C117)</f>
        <v/>
      </c>
      <c r="D118" s="397" t="str">
        <f t="shared" si="72"/>
        <v/>
      </c>
      <c r="E118" s="140" t="str">
        <f t="shared" si="72"/>
        <v/>
      </c>
      <c r="F118" s="140" t="str">
        <f t="shared" si="72"/>
        <v/>
      </c>
      <c r="G118" s="140" t="str">
        <f t="shared" si="72"/>
        <v/>
      </c>
      <c r="H118" s="122" t="str">
        <f t="shared" si="72"/>
        <v/>
      </c>
      <c r="I118" s="122" t="str">
        <f t="shared" si="72"/>
        <v/>
      </c>
      <c r="J118" s="119" t="str">
        <f>IF(NOT(ISBLANK(D117)),$J$30,"")</f>
        <v/>
      </c>
      <c r="K118" s="120"/>
      <c r="L118" s="120"/>
      <c r="M118" s="116"/>
      <c r="N118" s="116"/>
      <c r="O118" s="129"/>
      <c r="P118" s="293">
        <f>SUM(K118:O118)</f>
        <v>0</v>
      </c>
    </row>
    <row r="119" spans="2:16" x14ac:dyDescent="0.2">
      <c r="B119" s="123">
        <v>22</v>
      </c>
      <c r="C119" s="139" t="str">
        <f t="shared" ref="C119:I119" si="73">IF(ISBLANK(C117),"",C117)</f>
        <v/>
      </c>
      <c r="D119" s="398" t="str">
        <f t="shared" si="73"/>
        <v/>
      </c>
      <c r="E119" s="141" t="str">
        <f t="shared" si="73"/>
        <v/>
      </c>
      <c r="F119" s="141" t="str">
        <f t="shared" si="73"/>
        <v/>
      </c>
      <c r="G119" s="141" t="str">
        <f t="shared" si="73"/>
        <v/>
      </c>
      <c r="H119" s="119" t="str">
        <f t="shared" si="73"/>
        <v/>
      </c>
      <c r="I119" s="119" t="str">
        <f t="shared" si="73"/>
        <v/>
      </c>
      <c r="J119" s="119" t="str">
        <f>IF(NOT(ISBLANK(D117)),$J$31,"")</f>
        <v/>
      </c>
      <c r="K119" s="120"/>
      <c r="L119" s="120"/>
      <c r="M119" s="116"/>
      <c r="N119" s="116"/>
      <c r="O119" s="129"/>
      <c r="P119" s="293">
        <f>SUM(K119:O119)</f>
        <v>0</v>
      </c>
    </row>
    <row r="120" spans="2:16" ht="15.75" x14ac:dyDescent="0.25">
      <c r="B120" s="362">
        <v>22</v>
      </c>
      <c r="C120" s="22" t="str">
        <f t="shared" ref="C120:I120" si="74">IF(ISBLANK(C117),"",C117)</f>
        <v/>
      </c>
      <c r="D120" s="400" t="str">
        <f t="shared" si="74"/>
        <v/>
      </c>
      <c r="E120" s="23" t="str">
        <f t="shared" si="74"/>
        <v/>
      </c>
      <c r="F120" s="23" t="str">
        <f t="shared" si="74"/>
        <v/>
      </c>
      <c r="G120" s="23" t="str">
        <f t="shared" si="74"/>
        <v/>
      </c>
      <c r="H120" s="8" t="str">
        <f t="shared" si="74"/>
        <v/>
      </c>
      <c r="I120" s="8" t="str">
        <f t="shared" si="74"/>
        <v/>
      </c>
      <c r="J120" s="8" t="str">
        <f>IF(NOT(ISBLANK(D117)),$J$32,"")</f>
        <v/>
      </c>
      <c r="K120" s="51">
        <f>SUM(K117:K119)</f>
        <v>0</v>
      </c>
      <c r="L120" s="51">
        <f>SUM(L117:L119)</f>
        <v>0</v>
      </c>
      <c r="M120" s="36">
        <f>SUM(M117:M119)</f>
        <v>0</v>
      </c>
      <c r="N120" s="36">
        <f>SUM(N117:N119)</f>
        <v>0</v>
      </c>
      <c r="O120" s="326">
        <f>SUM(O117:O119)</f>
        <v>0</v>
      </c>
      <c r="P120" s="8">
        <f>SUM(K120:O120)</f>
        <v>0</v>
      </c>
    </row>
    <row r="121" spans="2:16" x14ac:dyDescent="0.2">
      <c r="B121" s="123">
        <v>23</v>
      </c>
      <c r="C121" s="137" t="str">
        <f>IF(P124&lt;&gt;0,VLOOKUP($D$7,Info_County_Code,2,FALSE),"")</f>
        <v/>
      </c>
      <c r="D121" s="396"/>
      <c r="E121" s="138"/>
      <c r="F121" s="138"/>
      <c r="G121" s="138"/>
      <c r="H121" s="116"/>
      <c r="I121" s="116"/>
      <c r="J121" s="118" t="str">
        <f>IF(NOT(ISBLANK(D121)),$J$29,"")</f>
        <v/>
      </c>
      <c r="K121" s="120"/>
      <c r="L121" s="120"/>
      <c r="M121" s="116"/>
      <c r="N121" s="116"/>
      <c r="O121" s="129"/>
      <c r="P121" s="293">
        <f t="shared" si="50"/>
        <v>0</v>
      </c>
    </row>
    <row r="122" spans="2:16" x14ac:dyDescent="0.2">
      <c r="B122" s="123">
        <v>23</v>
      </c>
      <c r="C122" s="139" t="str">
        <f t="shared" ref="C122:I122" si="75">IF(ISBLANK(C121),"",C121)</f>
        <v/>
      </c>
      <c r="D122" s="397" t="str">
        <f t="shared" si="75"/>
        <v/>
      </c>
      <c r="E122" s="140" t="str">
        <f t="shared" si="75"/>
        <v/>
      </c>
      <c r="F122" s="140" t="str">
        <f t="shared" si="75"/>
        <v/>
      </c>
      <c r="G122" s="140" t="str">
        <f t="shared" si="75"/>
        <v/>
      </c>
      <c r="H122" s="122" t="str">
        <f t="shared" si="75"/>
        <v/>
      </c>
      <c r="I122" s="122" t="str">
        <f t="shared" si="75"/>
        <v/>
      </c>
      <c r="J122" s="119" t="str">
        <f>IF(NOT(ISBLANK(D121)),$J$30,"")</f>
        <v/>
      </c>
      <c r="K122" s="120"/>
      <c r="L122" s="120"/>
      <c r="M122" s="116"/>
      <c r="N122" s="116"/>
      <c r="O122" s="129"/>
      <c r="P122" s="293">
        <f t="shared" si="50"/>
        <v>0</v>
      </c>
    </row>
    <row r="123" spans="2:16" x14ac:dyDescent="0.2">
      <c r="B123" s="123">
        <v>23</v>
      </c>
      <c r="C123" s="139" t="str">
        <f t="shared" ref="C123:I123" si="76">IF(ISBLANK(C121),"",C121)</f>
        <v/>
      </c>
      <c r="D123" s="398" t="str">
        <f t="shared" si="76"/>
        <v/>
      </c>
      <c r="E123" s="141" t="str">
        <f t="shared" si="76"/>
        <v/>
      </c>
      <c r="F123" s="141" t="str">
        <f t="shared" si="76"/>
        <v/>
      </c>
      <c r="G123" s="141" t="str">
        <f t="shared" si="76"/>
        <v/>
      </c>
      <c r="H123" s="119" t="str">
        <f t="shared" si="76"/>
        <v/>
      </c>
      <c r="I123" s="119" t="str">
        <f t="shared" si="76"/>
        <v/>
      </c>
      <c r="J123" s="119" t="str">
        <f>IF(NOT(ISBLANK(D121)),$J$31,"")</f>
        <v/>
      </c>
      <c r="K123" s="120"/>
      <c r="L123" s="120"/>
      <c r="M123" s="116"/>
      <c r="N123" s="116"/>
      <c r="O123" s="129"/>
      <c r="P123" s="293">
        <f t="shared" si="50"/>
        <v>0</v>
      </c>
    </row>
    <row r="124" spans="2:16" ht="15.75" x14ac:dyDescent="0.25">
      <c r="B124" s="362">
        <v>23</v>
      </c>
      <c r="C124" s="22" t="str">
        <f t="shared" ref="C124:I124" si="77">IF(ISBLANK(C121),"",C121)</f>
        <v/>
      </c>
      <c r="D124" s="400" t="str">
        <f t="shared" si="77"/>
        <v/>
      </c>
      <c r="E124" s="23" t="str">
        <f t="shared" si="77"/>
        <v/>
      </c>
      <c r="F124" s="23" t="str">
        <f t="shared" si="77"/>
        <v/>
      </c>
      <c r="G124" s="23" t="str">
        <f t="shared" si="77"/>
        <v/>
      </c>
      <c r="H124" s="8" t="str">
        <f t="shared" si="77"/>
        <v/>
      </c>
      <c r="I124" s="8" t="str">
        <f t="shared" si="77"/>
        <v/>
      </c>
      <c r="J124" s="8" t="str">
        <f>IF(NOT(ISBLANK(D121)),$J$32,"")</f>
        <v/>
      </c>
      <c r="K124" s="51">
        <f>SUM(K121:K123)</f>
        <v>0</v>
      </c>
      <c r="L124" s="51">
        <f>SUM(L121:L123)</f>
        <v>0</v>
      </c>
      <c r="M124" s="36">
        <f>SUM(M121:M123)</f>
        <v>0</v>
      </c>
      <c r="N124" s="36">
        <f>SUM(N121:N123)</f>
        <v>0</v>
      </c>
      <c r="O124" s="326">
        <f>SUM(O121:O123)</f>
        <v>0</v>
      </c>
      <c r="P124" s="8">
        <f t="shared" si="50"/>
        <v>0</v>
      </c>
    </row>
    <row r="125" spans="2:16" x14ac:dyDescent="0.2">
      <c r="B125" s="123">
        <v>24</v>
      </c>
      <c r="C125" s="137" t="str">
        <f>IF(P128&lt;&gt;0,VLOOKUP($D$7,Info_County_Code,2,FALSE),"")</f>
        <v/>
      </c>
      <c r="D125" s="396"/>
      <c r="E125" s="138"/>
      <c r="F125" s="138"/>
      <c r="G125" s="138"/>
      <c r="H125" s="116"/>
      <c r="I125" s="116"/>
      <c r="J125" s="118" t="str">
        <f>IF(NOT(ISBLANK(D125)),$J$29,"")</f>
        <v/>
      </c>
      <c r="K125" s="120"/>
      <c r="L125" s="120"/>
      <c r="M125" s="116"/>
      <c r="N125" s="116"/>
      <c r="O125" s="129"/>
      <c r="P125" s="293">
        <f>SUM(K125:O125)</f>
        <v>0</v>
      </c>
    </row>
    <row r="126" spans="2:16" x14ac:dyDescent="0.2">
      <c r="B126" s="123">
        <v>24</v>
      </c>
      <c r="C126" s="139" t="str">
        <f t="shared" ref="C126:I126" si="78">IF(ISBLANK(C125),"",C125)</f>
        <v/>
      </c>
      <c r="D126" s="397" t="str">
        <f t="shared" si="78"/>
        <v/>
      </c>
      <c r="E126" s="140" t="str">
        <f t="shared" si="78"/>
        <v/>
      </c>
      <c r="F126" s="140" t="str">
        <f t="shared" si="78"/>
        <v/>
      </c>
      <c r="G126" s="140" t="str">
        <f t="shared" si="78"/>
        <v/>
      </c>
      <c r="H126" s="122" t="str">
        <f t="shared" si="78"/>
        <v/>
      </c>
      <c r="I126" s="122" t="str">
        <f t="shared" si="78"/>
        <v/>
      </c>
      <c r="J126" s="119" t="str">
        <f>IF(NOT(ISBLANK(D125)),$J$30,"")</f>
        <v/>
      </c>
      <c r="K126" s="120"/>
      <c r="L126" s="120"/>
      <c r="M126" s="116"/>
      <c r="N126" s="116"/>
      <c r="O126" s="129"/>
      <c r="P126" s="293">
        <f>SUM(K126:O126)</f>
        <v>0</v>
      </c>
    </row>
    <row r="127" spans="2:16" x14ac:dyDescent="0.2">
      <c r="B127" s="123">
        <v>24</v>
      </c>
      <c r="C127" s="139" t="str">
        <f t="shared" ref="C127:I127" si="79">IF(ISBLANK(C125),"",C125)</f>
        <v/>
      </c>
      <c r="D127" s="398" t="str">
        <f t="shared" si="79"/>
        <v/>
      </c>
      <c r="E127" s="141" t="str">
        <f t="shared" si="79"/>
        <v/>
      </c>
      <c r="F127" s="141" t="str">
        <f t="shared" si="79"/>
        <v/>
      </c>
      <c r="G127" s="141" t="str">
        <f t="shared" si="79"/>
        <v/>
      </c>
      <c r="H127" s="119" t="str">
        <f t="shared" si="79"/>
        <v/>
      </c>
      <c r="I127" s="119" t="str">
        <f t="shared" si="79"/>
        <v/>
      </c>
      <c r="J127" s="119" t="str">
        <f>IF(NOT(ISBLANK(D125)),$J$31,"")</f>
        <v/>
      </c>
      <c r="K127" s="120"/>
      <c r="L127" s="120"/>
      <c r="M127" s="116"/>
      <c r="N127" s="116"/>
      <c r="O127" s="129"/>
      <c r="P127" s="293">
        <f>SUM(K127:O127)</f>
        <v>0</v>
      </c>
    </row>
    <row r="128" spans="2:16" ht="15.75" x14ac:dyDescent="0.25">
      <c r="B128" s="362">
        <v>24</v>
      </c>
      <c r="C128" s="22" t="str">
        <f t="shared" ref="C128:I128" si="80">IF(ISBLANK(C125),"",C125)</f>
        <v/>
      </c>
      <c r="D128" s="400" t="str">
        <f t="shared" si="80"/>
        <v/>
      </c>
      <c r="E128" s="23" t="str">
        <f t="shared" si="80"/>
        <v/>
      </c>
      <c r="F128" s="23" t="str">
        <f t="shared" si="80"/>
        <v/>
      </c>
      <c r="G128" s="23" t="str">
        <f t="shared" si="80"/>
        <v/>
      </c>
      <c r="H128" s="8" t="str">
        <f t="shared" si="80"/>
        <v/>
      </c>
      <c r="I128" s="8" t="str">
        <f t="shared" si="80"/>
        <v/>
      </c>
      <c r="J128" s="8" t="str">
        <f>IF(NOT(ISBLANK(D125)),$J$32,"")</f>
        <v/>
      </c>
      <c r="K128" s="51">
        <f>SUM(K125:K127)</f>
        <v>0</v>
      </c>
      <c r="L128" s="51">
        <f>SUM(L125:L127)</f>
        <v>0</v>
      </c>
      <c r="M128" s="36">
        <f>SUM(M125:M127)</f>
        <v>0</v>
      </c>
      <c r="N128" s="36">
        <f>SUM(N125:N127)</f>
        <v>0</v>
      </c>
      <c r="O128" s="326">
        <f>SUM(O125:O127)</f>
        <v>0</v>
      </c>
      <c r="P128" s="8">
        <f>SUM(K128:O128)</f>
        <v>0</v>
      </c>
    </row>
    <row r="129" spans="2:16" x14ac:dyDescent="0.2">
      <c r="B129" s="123">
        <v>25</v>
      </c>
      <c r="C129" s="137" t="str">
        <f>IF(P132&lt;&gt;0,VLOOKUP($D$7,Info_County_Code,2,FALSE),"")</f>
        <v/>
      </c>
      <c r="D129" s="396"/>
      <c r="E129" s="138"/>
      <c r="F129" s="138"/>
      <c r="G129" s="138"/>
      <c r="H129" s="116"/>
      <c r="I129" s="116"/>
      <c r="J129" s="118" t="str">
        <f>IF(NOT(ISBLANK(D129)),$J$29,"")</f>
        <v/>
      </c>
      <c r="K129" s="120"/>
      <c r="L129" s="120"/>
      <c r="M129" s="116"/>
      <c r="N129" s="116"/>
      <c r="O129" s="129"/>
      <c r="P129" s="293">
        <f t="shared" si="50"/>
        <v>0</v>
      </c>
    </row>
    <row r="130" spans="2:16" x14ac:dyDescent="0.2">
      <c r="B130" s="123">
        <v>25</v>
      </c>
      <c r="C130" s="139" t="str">
        <f t="shared" ref="C130:I130" si="81">IF(ISBLANK(C129),"",C129)</f>
        <v/>
      </c>
      <c r="D130" s="397" t="str">
        <f t="shared" si="81"/>
        <v/>
      </c>
      <c r="E130" s="140" t="str">
        <f t="shared" si="81"/>
        <v/>
      </c>
      <c r="F130" s="140" t="str">
        <f t="shared" si="81"/>
        <v/>
      </c>
      <c r="G130" s="140" t="str">
        <f t="shared" si="81"/>
        <v/>
      </c>
      <c r="H130" s="122" t="str">
        <f t="shared" si="81"/>
        <v/>
      </c>
      <c r="I130" s="122" t="str">
        <f t="shared" si="81"/>
        <v/>
      </c>
      <c r="J130" s="119" t="str">
        <f>IF(NOT(ISBLANK(D129)),$J$30,"")</f>
        <v/>
      </c>
      <c r="K130" s="120"/>
      <c r="L130" s="120"/>
      <c r="M130" s="116"/>
      <c r="N130" s="116"/>
      <c r="O130" s="129"/>
      <c r="P130" s="293">
        <f t="shared" si="50"/>
        <v>0</v>
      </c>
    </row>
    <row r="131" spans="2:16" x14ac:dyDescent="0.2">
      <c r="B131" s="123">
        <v>25</v>
      </c>
      <c r="C131" s="139" t="str">
        <f t="shared" ref="C131:I131" si="82">IF(ISBLANK(C129),"",C129)</f>
        <v/>
      </c>
      <c r="D131" s="398" t="str">
        <f t="shared" si="82"/>
        <v/>
      </c>
      <c r="E131" s="141" t="str">
        <f t="shared" si="82"/>
        <v/>
      </c>
      <c r="F131" s="141" t="str">
        <f t="shared" si="82"/>
        <v/>
      </c>
      <c r="G131" s="141" t="str">
        <f t="shared" si="82"/>
        <v/>
      </c>
      <c r="H131" s="119" t="str">
        <f t="shared" si="82"/>
        <v/>
      </c>
      <c r="I131" s="119" t="str">
        <f t="shared" si="82"/>
        <v/>
      </c>
      <c r="J131" s="119" t="str">
        <f>IF(NOT(ISBLANK(D129)),$J$31,"")</f>
        <v/>
      </c>
      <c r="K131" s="120"/>
      <c r="L131" s="120"/>
      <c r="M131" s="116"/>
      <c r="N131" s="116"/>
      <c r="O131" s="129"/>
      <c r="P131" s="293">
        <f t="shared" si="50"/>
        <v>0</v>
      </c>
    </row>
    <row r="132" spans="2:16" ht="15.75" x14ac:dyDescent="0.25">
      <c r="B132" s="362">
        <v>25</v>
      </c>
      <c r="C132" s="22" t="str">
        <f t="shared" ref="C132:I132" si="83">IF(ISBLANK(C129),"",C129)</f>
        <v/>
      </c>
      <c r="D132" s="400" t="str">
        <f t="shared" si="83"/>
        <v/>
      </c>
      <c r="E132" s="23" t="str">
        <f t="shared" si="83"/>
        <v/>
      </c>
      <c r="F132" s="23" t="str">
        <f t="shared" si="83"/>
        <v/>
      </c>
      <c r="G132" s="23" t="str">
        <f t="shared" si="83"/>
        <v/>
      </c>
      <c r="H132" s="8" t="str">
        <f t="shared" si="83"/>
        <v/>
      </c>
      <c r="I132" s="8" t="str">
        <f t="shared" si="83"/>
        <v/>
      </c>
      <c r="J132" s="8" t="str">
        <f>IF(NOT(ISBLANK(D129)),$J$32,"")</f>
        <v/>
      </c>
      <c r="K132" s="51">
        <f>SUM(K129:K131)</f>
        <v>0</v>
      </c>
      <c r="L132" s="51">
        <f>SUM(L129:L131)</f>
        <v>0</v>
      </c>
      <c r="M132" s="36">
        <f>SUM(M129:M131)</f>
        <v>0</v>
      </c>
      <c r="N132" s="36">
        <f>SUM(N129:N131)</f>
        <v>0</v>
      </c>
      <c r="O132" s="326">
        <f>SUM(O129:O131)</f>
        <v>0</v>
      </c>
      <c r="P132" s="8">
        <f t="shared" si="50"/>
        <v>0</v>
      </c>
    </row>
    <row r="133" spans="2:16" x14ac:dyDescent="0.2"/>
    <row r="134" spans="2:16" x14ac:dyDescent="0.2"/>
    <row r="135" spans="2:16" x14ac:dyDescent="0.2"/>
    <row r="136" spans="2:16" x14ac:dyDescent="0.2"/>
    <row r="137" spans="2:16" x14ac:dyDescent="0.2"/>
    <row r="138" spans="2:16" x14ac:dyDescent="0.2"/>
    <row r="139" spans="2:16" x14ac:dyDescent="0.2"/>
    <row r="140" spans="2:16" x14ac:dyDescent="0.2"/>
    <row r="141" spans="2:16" x14ac:dyDescent="0.2"/>
    <row r="142" spans="2:16" x14ac:dyDescent="0.2"/>
    <row r="143" spans="2:16" x14ac:dyDescent="0.2"/>
    <row r="144" spans="2:16" x14ac:dyDescent="0.2"/>
    <row r="145" x14ac:dyDescent="0.2"/>
  </sheetData>
  <sheetProtection algorithmName="SHA-512" hashValue="3oLQkDedn7mj3l2XoyJ3CHhavC99CoAcJe1wVluL8eVxnYEzo5mzgJZKMiYmkTP3Se10fvxZuDRKUtsc0CbmxQ==" saltValue="j+MzBDmcnrb5Sr4K0ljoUQ==" spinCount="100000" sheet="1" objects="1" scenarios="1" formatColumns="0" formatRows="0"/>
  <mergeCells count="15">
    <mergeCell ref="C22:E22"/>
    <mergeCell ref="G12:J12"/>
    <mergeCell ref="D27:J27"/>
    <mergeCell ref="L27:O27"/>
    <mergeCell ref="B1:D1"/>
    <mergeCell ref="C15:E15"/>
    <mergeCell ref="C19:E19"/>
    <mergeCell ref="C20:E20"/>
    <mergeCell ref="C21:E21"/>
    <mergeCell ref="C18:E18"/>
    <mergeCell ref="B7:C7"/>
    <mergeCell ref="C14:E14"/>
    <mergeCell ref="C13:E13"/>
    <mergeCell ref="C16:E16"/>
    <mergeCell ref="C17:E17"/>
  </mergeCells>
  <printOptions horizontalCentered="1"/>
  <pageMargins left="0.25" right="0.25" top="1.25875" bottom="0.75" header="0.3" footer="0.3"/>
  <pageSetup scale="42" fitToHeight="0" orientation="landscape" r:id="rId1"/>
  <headerFooter>
    <oddFooter>&amp;C&amp;"Arial,Regular"&amp;16Page &amp;P of &amp;N</oddFooter>
  </headerFooter>
  <rowBreaks count="1" manualBreakCount="1">
    <brk id="64"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fitToPage="1"/>
  </sheetPr>
  <dimension ref="A1:V45"/>
  <sheetViews>
    <sheetView showGridLines="0" zoomScale="70" zoomScaleNormal="70" zoomScaleSheetLayoutView="55" workbookViewId="0">
      <selection activeCell="D32" sqref="D32"/>
    </sheetView>
  </sheetViews>
  <sheetFormatPr defaultColWidth="0" defaultRowHeight="15" zeroHeight="1" x14ac:dyDescent="0.2"/>
  <cols>
    <col min="1" max="1" width="2.7109375" style="99" customWidth="1"/>
    <col min="2" max="2" width="6.7109375" style="99" customWidth="1"/>
    <col min="3" max="3" width="11.85546875" style="99" customWidth="1"/>
    <col min="4" max="4" width="35.140625" style="99" bestFit="1" customWidth="1"/>
    <col min="5" max="5" width="29.7109375" style="99" customWidth="1"/>
    <col min="6" max="6" width="28.7109375" style="99" bestFit="1" customWidth="1"/>
    <col min="7" max="7" width="22" style="99" customWidth="1"/>
    <col min="8" max="8" width="20.140625" style="99" customWidth="1"/>
    <col min="9" max="9" width="19.140625" style="99" customWidth="1"/>
    <col min="10" max="12" width="17.7109375" style="99" customWidth="1"/>
    <col min="13" max="14" width="22.42578125" style="99" bestFit="1" customWidth="1"/>
    <col min="15" max="15" width="21" style="99" hidden="1" customWidth="1"/>
    <col min="16" max="16" width="21.28515625" style="99" hidden="1" customWidth="1"/>
    <col min="17" max="17" width="21.140625" style="99" hidden="1" customWidth="1"/>
    <col min="18" max="21" width="22.42578125" style="99" hidden="1" customWidth="1"/>
    <col min="22" max="22" width="19" style="99" hidden="1" customWidth="1"/>
    <col min="23" max="16384" width="9.140625" style="99" hidden="1"/>
  </cols>
  <sheetData>
    <row r="1" spans="1:22" x14ac:dyDescent="0.2">
      <c r="A1" s="108"/>
      <c r="B1" s="66"/>
      <c r="C1" s="66"/>
      <c r="D1" s="66"/>
      <c r="E1" s="108"/>
      <c r="F1" s="108"/>
      <c r="G1" s="108"/>
      <c r="H1" s="108"/>
      <c r="I1" s="108"/>
      <c r="J1" s="108"/>
      <c r="K1" s="108"/>
      <c r="L1" s="108"/>
      <c r="M1" s="108"/>
      <c r="N1" s="108"/>
      <c r="O1" s="108"/>
      <c r="P1" s="108"/>
      <c r="Q1" s="108"/>
      <c r="R1" s="108"/>
      <c r="S1" s="108"/>
      <c r="T1" s="108"/>
      <c r="U1" s="108"/>
      <c r="V1" s="108"/>
    </row>
    <row r="2" spans="1:22" s="321" customFormat="1" ht="18" x14ac:dyDescent="0.25">
      <c r="B2" s="393" t="str">
        <f>'1. Information'!B2</f>
        <v>Version 7/1/2018</v>
      </c>
    </row>
    <row r="3" spans="1:22" ht="18" x14ac:dyDescent="0.2">
      <c r="A3" s="108"/>
      <c r="B3" s="227" t="str">
        <f>'1. Information'!B3</f>
        <v>Annual Mental Health Services Act Revenue and Expenditure Report</v>
      </c>
      <c r="C3" s="108"/>
      <c r="D3" s="1"/>
      <c r="E3" s="1"/>
      <c r="F3" s="1"/>
      <c r="G3" s="1"/>
      <c r="H3" s="1"/>
      <c r="I3" s="1"/>
      <c r="J3" s="108"/>
      <c r="K3" s="108"/>
      <c r="L3" s="108"/>
      <c r="M3" s="108"/>
      <c r="N3" s="108"/>
      <c r="O3" s="108"/>
      <c r="P3" s="108"/>
      <c r="Q3" s="108"/>
      <c r="R3" s="108"/>
      <c r="S3" s="108"/>
    </row>
    <row r="4" spans="1:22" ht="18" x14ac:dyDescent="0.2">
      <c r="A4" s="108"/>
      <c r="B4" s="227" t="str">
        <f>'1. Information'!B4</f>
        <v>Fiscal Year 2017-18</v>
      </c>
      <c r="C4" s="108"/>
      <c r="D4" s="1"/>
      <c r="E4" s="1"/>
      <c r="F4" s="1"/>
      <c r="G4" s="1"/>
      <c r="H4" s="1"/>
      <c r="I4" s="1"/>
      <c r="J4" s="108"/>
      <c r="K4" s="108"/>
      <c r="L4" s="108"/>
      <c r="M4" s="108"/>
      <c r="N4" s="108"/>
      <c r="O4" s="108"/>
      <c r="P4" s="108"/>
      <c r="Q4" s="108"/>
      <c r="R4" s="108"/>
      <c r="S4" s="108"/>
    </row>
    <row r="5" spans="1:22" ht="18" x14ac:dyDescent="0.2">
      <c r="A5" s="108"/>
      <c r="B5" s="53" t="s">
        <v>138</v>
      </c>
      <c r="C5" s="108"/>
      <c r="D5" s="40"/>
      <c r="E5" s="40"/>
      <c r="F5" s="40"/>
      <c r="G5" s="40"/>
      <c r="H5" s="40"/>
      <c r="I5" s="40"/>
      <c r="J5" s="108"/>
      <c r="K5" s="108"/>
      <c r="L5" s="108"/>
      <c r="M5" s="108"/>
      <c r="N5" s="108"/>
      <c r="O5" s="108"/>
      <c r="P5" s="108"/>
      <c r="Q5" s="108"/>
      <c r="R5" s="108"/>
      <c r="S5" s="108"/>
    </row>
    <row r="6" spans="1:22" ht="15.75" x14ac:dyDescent="0.2">
      <c r="A6" s="108"/>
      <c r="B6" s="108"/>
      <c r="C6" s="108"/>
      <c r="D6" s="93"/>
      <c r="E6" s="93"/>
      <c r="F6" s="93"/>
      <c r="G6" s="93"/>
      <c r="H6" s="93"/>
      <c r="I6" s="108"/>
      <c r="J6" s="108"/>
      <c r="K6" s="108"/>
      <c r="L6" s="108"/>
      <c r="M6" s="108"/>
      <c r="N6" s="108"/>
      <c r="O6" s="108"/>
      <c r="P6" s="108"/>
      <c r="Q6" s="108"/>
      <c r="R6" s="108"/>
      <c r="S6" s="108"/>
    </row>
    <row r="7" spans="1:22" ht="15.75" x14ac:dyDescent="0.25">
      <c r="A7" s="108"/>
      <c r="B7" s="108"/>
      <c r="C7" s="98" t="s">
        <v>1</v>
      </c>
      <c r="D7" s="9" t="str">
        <f>IF(ISBLANK('1. Information'!D8),"",'1. Information'!D8)</f>
        <v>Trinity</v>
      </c>
      <c r="F7" s="94" t="s">
        <v>2</v>
      </c>
      <c r="G7" s="38">
        <f>IF(ISBLANK('1. Information'!D7),"",'1. Information'!D7)</f>
        <v>43496</v>
      </c>
      <c r="I7" s="108"/>
      <c r="J7" s="108"/>
      <c r="K7" s="108"/>
      <c r="L7"/>
      <c r="M7"/>
      <c r="N7"/>
      <c r="O7"/>
      <c r="P7"/>
      <c r="Q7"/>
      <c r="R7"/>
      <c r="S7"/>
    </row>
    <row r="8" spans="1:22" ht="15.75" x14ac:dyDescent="0.25">
      <c r="A8" s="108"/>
      <c r="B8" s="108"/>
      <c r="C8" s="3"/>
      <c r="D8" s="3"/>
      <c r="E8" s="16"/>
      <c r="F8" s="3"/>
      <c r="G8" s="80"/>
      <c r="H8" s="110"/>
      <c r="I8" s="108"/>
      <c r="J8" s="108"/>
      <c r="K8" s="108"/>
      <c r="L8"/>
      <c r="M8"/>
      <c r="N8"/>
      <c r="O8"/>
      <c r="P8"/>
      <c r="Q8"/>
      <c r="R8"/>
      <c r="S8"/>
    </row>
    <row r="9" spans="1:22" ht="18.75" thickBot="1" x14ac:dyDescent="0.3">
      <c r="A9" s="108"/>
      <c r="B9" s="228" t="s">
        <v>260</v>
      </c>
      <c r="C9" s="55"/>
      <c r="D9" s="55"/>
      <c r="E9" s="69"/>
      <c r="F9" s="55"/>
      <c r="G9" s="81"/>
      <c r="H9" s="114"/>
      <c r="I9" s="112"/>
      <c r="J9" s="112"/>
      <c r="K9" s="112"/>
      <c r="L9"/>
      <c r="M9"/>
      <c r="N9"/>
      <c r="O9"/>
      <c r="P9"/>
      <c r="Q9"/>
      <c r="R9"/>
      <c r="S9"/>
    </row>
    <row r="10" spans="1:22" ht="16.5" thickTop="1" x14ac:dyDescent="0.25">
      <c r="A10" s="108"/>
      <c r="B10" s="3"/>
      <c r="C10" s="3"/>
      <c r="D10" s="3"/>
      <c r="E10" s="16"/>
      <c r="F10" s="3"/>
      <c r="G10" s="80"/>
      <c r="H10" s="110"/>
      <c r="I10" s="108"/>
      <c r="J10" s="108"/>
      <c r="K10" s="108"/>
      <c r="L10"/>
      <c r="M10"/>
      <c r="N10"/>
      <c r="O10"/>
      <c r="P10"/>
      <c r="Q10"/>
      <c r="R10"/>
    </row>
    <row r="11" spans="1:22" ht="15.75" x14ac:dyDescent="0.25">
      <c r="A11" s="108"/>
      <c r="B11" s="108"/>
      <c r="C11" s="3"/>
      <c r="D11" s="3"/>
      <c r="E11" s="314"/>
      <c r="F11" s="277" t="s">
        <v>27</v>
      </c>
      <c r="G11" s="256" t="s">
        <v>29</v>
      </c>
      <c r="H11" s="277" t="s">
        <v>32</v>
      </c>
      <c r="I11" s="319" t="s">
        <v>246</v>
      </c>
      <c r="J11" s="277" t="s">
        <v>247</v>
      </c>
      <c r="K11" s="277" t="s">
        <v>248</v>
      </c>
      <c r="L11"/>
      <c r="M11"/>
      <c r="N11"/>
      <c r="O11" s="108"/>
      <c r="P11" s="108"/>
    </row>
    <row r="12" spans="1:22" ht="15.75" x14ac:dyDescent="0.25">
      <c r="A12" s="108"/>
      <c r="B12" s="108"/>
      <c r="C12" s="108"/>
      <c r="D12" s="3"/>
      <c r="E12" s="16"/>
      <c r="F12" s="344" t="s">
        <v>214</v>
      </c>
      <c r="G12" s="473" t="s">
        <v>213</v>
      </c>
      <c r="H12" s="474"/>
      <c r="I12" s="474"/>
      <c r="J12" s="475"/>
      <c r="K12" s="331"/>
      <c r="L12"/>
      <c r="M12"/>
      <c r="N12"/>
      <c r="O12" s="108"/>
      <c r="P12" s="108"/>
    </row>
    <row r="13" spans="1:22" ht="47.25" x14ac:dyDescent="0.25">
      <c r="A13" s="108"/>
      <c r="B13" s="108"/>
      <c r="C13" s="5"/>
      <c r="D13" s="5"/>
      <c r="E13" s="5"/>
      <c r="F13" s="30" t="s">
        <v>300</v>
      </c>
      <c r="G13" s="27" t="s">
        <v>5</v>
      </c>
      <c r="H13" s="27" t="s">
        <v>6</v>
      </c>
      <c r="I13" s="27" t="s">
        <v>31</v>
      </c>
      <c r="J13" s="27" t="s">
        <v>15</v>
      </c>
      <c r="K13" s="301" t="s">
        <v>278</v>
      </c>
      <c r="L13"/>
      <c r="M13"/>
      <c r="N13" s="108"/>
      <c r="O13" s="108"/>
    </row>
    <row r="14" spans="1:22" ht="15.75" x14ac:dyDescent="0.25">
      <c r="A14" s="108"/>
      <c r="B14" s="101">
        <v>1</v>
      </c>
      <c r="C14" s="457" t="s">
        <v>16</v>
      </c>
      <c r="D14" s="457"/>
      <c r="E14" s="454"/>
      <c r="F14" s="290"/>
      <c r="G14" s="142"/>
      <c r="H14" s="142"/>
      <c r="I14" s="142"/>
      <c r="J14" s="142"/>
      <c r="K14" s="292">
        <f t="shared" ref="K14:K19" si="0">SUM(F14:J14)</f>
        <v>0</v>
      </c>
      <c r="L14"/>
      <c r="M14"/>
      <c r="N14" s="108"/>
      <c r="O14" s="108"/>
    </row>
    <row r="15" spans="1:22" ht="15.75" x14ac:dyDescent="0.25">
      <c r="A15" s="108"/>
      <c r="B15" s="101">
        <v>2</v>
      </c>
      <c r="C15" s="457" t="s">
        <v>17</v>
      </c>
      <c r="D15" s="457"/>
      <c r="E15" s="454"/>
      <c r="F15" s="290"/>
      <c r="G15" s="142"/>
      <c r="H15" s="142"/>
      <c r="I15" s="142"/>
      <c r="J15" s="142"/>
      <c r="K15" s="292">
        <f t="shared" si="0"/>
        <v>0</v>
      </c>
      <c r="L15"/>
      <c r="M15"/>
      <c r="N15" s="108"/>
      <c r="O15" s="108"/>
    </row>
    <row r="16" spans="1:22" ht="15.75" x14ac:dyDescent="0.25">
      <c r="A16" s="108"/>
      <c r="B16" s="101">
        <v>3</v>
      </c>
      <c r="C16" s="457" t="s">
        <v>238</v>
      </c>
      <c r="D16" s="457"/>
      <c r="E16" s="454"/>
      <c r="F16" s="290"/>
      <c r="G16" s="355"/>
      <c r="H16" s="355"/>
      <c r="I16" s="355"/>
      <c r="J16" s="355"/>
      <c r="K16" s="292">
        <f t="shared" si="0"/>
        <v>0</v>
      </c>
      <c r="L16"/>
      <c r="M16"/>
      <c r="N16" s="108"/>
      <c r="O16" s="108"/>
    </row>
    <row r="17" spans="1:22" ht="15.75" x14ac:dyDescent="0.25">
      <c r="A17" s="108"/>
      <c r="B17" s="101">
        <v>4</v>
      </c>
      <c r="C17" s="457" t="s">
        <v>221</v>
      </c>
      <c r="D17" s="457"/>
      <c r="E17" s="454"/>
      <c r="F17" s="367"/>
      <c r="G17" s="119"/>
      <c r="H17" s="119"/>
      <c r="I17" s="119"/>
      <c r="J17" s="119"/>
      <c r="K17" s="292">
        <f t="shared" si="0"/>
        <v>0</v>
      </c>
      <c r="L17"/>
      <c r="M17"/>
      <c r="N17" s="108"/>
      <c r="O17" s="108"/>
    </row>
    <row r="18" spans="1:22" ht="15.75" x14ac:dyDescent="0.25">
      <c r="A18" s="108"/>
      <c r="B18" s="101">
        <v>5</v>
      </c>
      <c r="C18" s="457" t="s">
        <v>222</v>
      </c>
      <c r="D18" s="457"/>
      <c r="E18" s="454"/>
      <c r="F18" s="367"/>
      <c r="G18" s="119"/>
      <c r="H18" s="119"/>
      <c r="I18" s="119"/>
      <c r="J18" s="119"/>
      <c r="K18" s="292">
        <f t="shared" si="0"/>
        <v>0</v>
      </c>
      <c r="L18"/>
      <c r="M18"/>
      <c r="N18" s="108"/>
      <c r="O18" s="108"/>
    </row>
    <row r="19" spans="1:22" ht="15.75" x14ac:dyDescent="0.25">
      <c r="A19" s="108"/>
      <c r="B19" s="101">
        <v>6</v>
      </c>
      <c r="C19" s="454" t="s">
        <v>174</v>
      </c>
      <c r="D19" s="455"/>
      <c r="E19" s="456"/>
      <c r="F19" s="122">
        <f>SUM(E28:E32)</f>
        <v>11060</v>
      </c>
      <c r="G19" s="121">
        <f>SUM(F28:F32)</f>
        <v>0</v>
      </c>
      <c r="H19" s="122">
        <f>SUM(G28:G32)</f>
        <v>0</v>
      </c>
      <c r="I19" s="122">
        <f>SUM(H28:H32)</f>
        <v>0</v>
      </c>
      <c r="J19" s="122">
        <f>SUM(I28:I32)</f>
        <v>0</v>
      </c>
      <c r="K19" s="293">
        <f t="shared" si="0"/>
        <v>11060</v>
      </c>
      <c r="L19"/>
      <c r="M19"/>
      <c r="N19" s="108"/>
      <c r="O19" s="108"/>
    </row>
    <row r="20" spans="1:22" ht="30.95" customHeight="1" x14ac:dyDescent="0.25">
      <c r="A20" s="108"/>
      <c r="B20" s="101">
        <v>7</v>
      </c>
      <c r="C20" s="467" t="s">
        <v>220</v>
      </c>
      <c r="D20" s="467"/>
      <c r="E20" s="467"/>
      <c r="F20" s="8">
        <f t="shared" ref="F20:K20" si="1">SUM(F14:F16,F18:F19)</f>
        <v>11060</v>
      </c>
      <c r="G20" s="43">
        <f t="shared" si="1"/>
        <v>0</v>
      </c>
      <c r="H20" s="7">
        <f t="shared" si="1"/>
        <v>0</v>
      </c>
      <c r="I20" s="7">
        <f t="shared" si="1"/>
        <v>0</v>
      </c>
      <c r="J20" s="7">
        <f t="shared" si="1"/>
        <v>0</v>
      </c>
      <c r="K20" s="8">
        <f t="shared" si="1"/>
        <v>11060</v>
      </c>
      <c r="L20"/>
      <c r="M20"/>
      <c r="N20" s="108"/>
      <c r="O20" s="108"/>
    </row>
    <row r="21" spans="1:22" x14ac:dyDescent="0.2">
      <c r="A21" s="108"/>
      <c r="B21" s="108"/>
      <c r="C21" s="108"/>
      <c r="D21" s="108"/>
      <c r="E21" s="108"/>
      <c r="F21" s="108"/>
      <c r="G21" s="108"/>
      <c r="H21" s="108"/>
      <c r="I21" s="108"/>
      <c r="J21" s="108"/>
      <c r="K21" s="108"/>
      <c r="L21" s="108"/>
      <c r="M21" s="108"/>
      <c r="N21" s="108"/>
      <c r="O21" s="108"/>
      <c r="P21" s="108"/>
      <c r="Q21" s="108"/>
      <c r="R21" s="108"/>
      <c r="S21" s="108"/>
      <c r="T21" s="108"/>
      <c r="U21" s="108"/>
      <c r="V21" s="108"/>
    </row>
    <row r="22" spans="1:22" ht="15.75" x14ac:dyDescent="0.25">
      <c r="A22" s="108"/>
      <c r="B22" s="108"/>
      <c r="C22" s="59"/>
      <c r="D22" s="108"/>
      <c r="E22" s="108"/>
      <c r="F22" s="108"/>
      <c r="G22" s="108"/>
      <c r="H22" s="108"/>
      <c r="I22" s="108"/>
      <c r="J22" s="108"/>
      <c r="K22" s="108"/>
      <c r="L22" s="108"/>
      <c r="M22" s="108"/>
      <c r="N22" s="108"/>
      <c r="O22" s="108"/>
      <c r="P22" s="108"/>
      <c r="Q22" s="108"/>
      <c r="R22" s="108"/>
      <c r="S22" s="108"/>
      <c r="T22" s="108"/>
      <c r="U22" s="108"/>
      <c r="V22" s="108"/>
    </row>
    <row r="23" spans="1:22" ht="18.75" thickBot="1" x14ac:dyDescent="0.3">
      <c r="A23" s="108"/>
      <c r="B23" s="229" t="s">
        <v>261</v>
      </c>
      <c r="C23" s="58"/>
      <c r="D23" s="112"/>
      <c r="E23" s="112"/>
      <c r="F23" s="112"/>
      <c r="G23" s="112"/>
      <c r="H23" s="112"/>
      <c r="I23" s="112"/>
      <c r="J23" s="112"/>
      <c r="K23"/>
      <c r="L23"/>
      <c r="M23"/>
      <c r="N23"/>
      <c r="O23"/>
      <c r="P23"/>
      <c r="Q23"/>
      <c r="R23"/>
      <c r="S23"/>
    </row>
    <row r="24" spans="1:22" ht="16.5" thickTop="1" x14ac:dyDescent="0.25">
      <c r="A24" s="108"/>
      <c r="B24" s="59"/>
      <c r="C24" s="59"/>
      <c r="D24" s="108"/>
      <c r="E24" s="108"/>
      <c r="F24" s="108"/>
      <c r="G24" s="108"/>
      <c r="H24" s="108"/>
      <c r="I24" s="108"/>
      <c r="J24" s="108"/>
      <c r="K24"/>
      <c r="L24"/>
      <c r="M24"/>
      <c r="N24"/>
      <c r="O24"/>
      <c r="P24"/>
      <c r="Q24"/>
      <c r="R24"/>
    </row>
    <row r="25" spans="1:22" ht="15.75" x14ac:dyDescent="0.25">
      <c r="A25" s="108"/>
      <c r="B25" s="59"/>
      <c r="C25" s="101" t="s">
        <v>27</v>
      </c>
      <c r="D25" s="277" t="s">
        <v>29</v>
      </c>
      <c r="E25" s="277" t="s">
        <v>32</v>
      </c>
      <c r="F25" s="328" t="s">
        <v>246</v>
      </c>
      <c r="G25" s="277" t="s">
        <v>247</v>
      </c>
      <c r="H25" s="277" t="s">
        <v>248</v>
      </c>
      <c r="I25" s="277" t="s">
        <v>257</v>
      </c>
      <c r="J25" s="277" t="s">
        <v>249</v>
      </c>
      <c r="K25"/>
      <c r="L25"/>
      <c r="M25"/>
      <c r="N25"/>
      <c r="O25"/>
      <c r="P25"/>
      <c r="Q25"/>
      <c r="R25"/>
    </row>
    <row r="26" spans="1:22" ht="15.75" x14ac:dyDescent="0.25">
      <c r="A26" s="108"/>
      <c r="B26" s="26"/>
      <c r="C26" s="307"/>
      <c r="D26" s="342" t="s">
        <v>212</v>
      </c>
      <c r="E26" s="342" t="s">
        <v>28</v>
      </c>
      <c r="F26" s="476" t="s">
        <v>30</v>
      </c>
      <c r="G26" s="476"/>
      <c r="H26" s="476"/>
      <c r="I26" s="476"/>
      <c r="J26" s="331"/>
      <c r="K26"/>
      <c r="L26"/>
      <c r="M26"/>
      <c r="N26"/>
      <c r="O26"/>
      <c r="P26"/>
      <c r="Q26"/>
      <c r="R26"/>
    </row>
    <row r="27" spans="1:22" ht="47.25" x14ac:dyDescent="0.25">
      <c r="A27" s="108"/>
      <c r="B27" s="76" t="s">
        <v>134</v>
      </c>
      <c r="C27" s="56" t="s">
        <v>11</v>
      </c>
      <c r="D27" s="56" t="s">
        <v>21</v>
      </c>
      <c r="E27" s="30" t="s">
        <v>300</v>
      </c>
      <c r="F27" s="65" t="s">
        <v>5</v>
      </c>
      <c r="G27" s="64" t="s">
        <v>6</v>
      </c>
      <c r="H27" s="64" t="s">
        <v>31</v>
      </c>
      <c r="I27" s="64" t="s">
        <v>15</v>
      </c>
      <c r="J27" s="306" t="s">
        <v>278</v>
      </c>
      <c r="K27"/>
      <c r="L27"/>
      <c r="M27"/>
      <c r="N27"/>
      <c r="O27"/>
      <c r="P27"/>
      <c r="Q27"/>
      <c r="R27"/>
    </row>
    <row r="28" spans="1:22" ht="15.75" x14ac:dyDescent="0.25">
      <c r="A28" s="143"/>
      <c r="B28" s="144">
        <v>1</v>
      </c>
      <c r="C28" s="132">
        <f>IF(J28&lt;&gt;0,VLOOKUP($D$7,Info_County_Code,2,FALSE),"")</f>
        <v>53</v>
      </c>
      <c r="D28" s="145" t="s">
        <v>105</v>
      </c>
      <c r="E28" s="117">
        <v>11060</v>
      </c>
      <c r="F28" s="120"/>
      <c r="G28" s="117"/>
      <c r="H28" s="117"/>
      <c r="I28" s="312"/>
      <c r="J28" s="119">
        <f>SUM(E28:I28)</f>
        <v>11060</v>
      </c>
      <c r="K28"/>
      <c r="L28"/>
      <c r="M28"/>
      <c r="N28"/>
      <c r="O28"/>
      <c r="P28"/>
      <c r="Q28"/>
      <c r="R28"/>
    </row>
    <row r="29" spans="1:22" ht="15.75" x14ac:dyDescent="0.25">
      <c r="A29" s="108"/>
      <c r="B29" s="101">
        <v>2</v>
      </c>
      <c r="C29" s="132" t="str">
        <f>IF(J29&lt;&gt;0,VLOOKUP($D$7,Info_County_Code,2,FALSE),"")</f>
        <v/>
      </c>
      <c r="D29" s="145" t="s">
        <v>106</v>
      </c>
      <c r="E29" s="116"/>
      <c r="F29" s="120"/>
      <c r="G29" s="116"/>
      <c r="H29" s="116"/>
      <c r="I29" s="313"/>
      <c r="J29" s="119">
        <f>SUM(E29:I29)</f>
        <v>0</v>
      </c>
      <c r="K29"/>
      <c r="L29"/>
      <c r="M29"/>
      <c r="N29"/>
      <c r="O29"/>
      <c r="P29"/>
      <c r="Q29"/>
      <c r="R29"/>
    </row>
    <row r="30" spans="1:22" ht="15.75" x14ac:dyDescent="0.25">
      <c r="A30" s="108"/>
      <c r="B30" s="101">
        <v>3</v>
      </c>
      <c r="C30" s="132" t="str">
        <f>IF(J30&lt;&gt;0,VLOOKUP($D$7,Info_County_Code,2,FALSE),"")</f>
        <v/>
      </c>
      <c r="D30" s="145" t="s">
        <v>107</v>
      </c>
      <c r="E30" s="116"/>
      <c r="F30" s="120"/>
      <c r="G30" s="116"/>
      <c r="H30" s="116"/>
      <c r="I30" s="313"/>
      <c r="J30" s="119">
        <f>SUM(E30:I30)</f>
        <v>0</v>
      </c>
      <c r="K30"/>
      <c r="L30"/>
      <c r="M30"/>
      <c r="N30"/>
      <c r="O30"/>
      <c r="P30"/>
      <c r="Q30"/>
      <c r="R30"/>
    </row>
    <row r="31" spans="1:22" ht="15.75" x14ac:dyDescent="0.25">
      <c r="A31" s="108"/>
      <c r="B31" s="144">
        <v>4</v>
      </c>
      <c r="C31" s="132" t="str">
        <f>IF(J31&lt;&gt;0,VLOOKUP($D$7,Info_County_Code,2,FALSE),"")</f>
        <v/>
      </c>
      <c r="D31" s="145" t="s">
        <v>108</v>
      </c>
      <c r="E31" s="116"/>
      <c r="F31" s="120"/>
      <c r="G31" s="116"/>
      <c r="H31" s="116"/>
      <c r="I31" s="313"/>
      <c r="J31" s="119">
        <f>SUM(E31:I31)</f>
        <v>0</v>
      </c>
      <c r="K31"/>
      <c r="L31"/>
      <c r="M31"/>
      <c r="N31"/>
      <c r="O31"/>
      <c r="P31"/>
      <c r="Q31"/>
      <c r="R31"/>
    </row>
    <row r="32" spans="1:22" ht="15.75" x14ac:dyDescent="0.25">
      <c r="A32" s="108"/>
      <c r="B32" s="101">
        <v>5</v>
      </c>
      <c r="C32" s="132" t="str">
        <f>IF(J32&lt;&gt;0,VLOOKUP($D$7,Info_County_Code,2,FALSE),"")</f>
        <v/>
      </c>
      <c r="D32" s="145" t="s">
        <v>109</v>
      </c>
      <c r="E32" s="116"/>
      <c r="F32" s="120"/>
      <c r="G32" s="116"/>
      <c r="H32" s="116"/>
      <c r="I32" s="313"/>
      <c r="J32" s="119">
        <f>SUM(E32:I32)</f>
        <v>0</v>
      </c>
      <c r="K32"/>
      <c r="L32"/>
      <c r="M32"/>
      <c r="N32"/>
      <c r="O32"/>
      <c r="P32"/>
      <c r="Q32"/>
      <c r="R32"/>
    </row>
    <row r="33" spans="13:22" ht="15.75" x14ac:dyDescent="0.25">
      <c r="M33"/>
      <c r="N33"/>
      <c r="O33"/>
      <c r="P33"/>
      <c r="Q33"/>
      <c r="R33"/>
      <c r="S33"/>
      <c r="T33"/>
      <c r="U33"/>
      <c r="V33"/>
    </row>
    <row r="34" spans="13:22" x14ac:dyDescent="0.2"/>
    <row r="35" spans="13:22" x14ac:dyDescent="0.2"/>
    <row r="36" spans="13:22" x14ac:dyDescent="0.2"/>
    <row r="37" spans="13:22" x14ac:dyDescent="0.2"/>
    <row r="38" spans="13:22" x14ac:dyDescent="0.2"/>
    <row r="39" spans="13:22" x14ac:dyDescent="0.2"/>
    <row r="40" spans="13:22" x14ac:dyDescent="0.2"/>
    <row r="41" spans="13:22" x14ac:dyDescent="0.2"/>
    <row r="42" spans="13:22" x14ac:dyDescent="0.2"/>
    <row r="43" spans="13:22" x14ac:dyDescent="0.2"/>
    <row r="44" spans="13:22" x14ac:dyDescent="0.2"/>
    <row r="45" spans="13:22" x14ac:dyDescent="0.2"/>
  </sheetData>
  <sheetProtection algorithmName="SHA-512" hashValue="s87M75PWlx5uttpC09QSkqv9P63CtNNQRO3u5Wi74dAPPUQKoE2atGoDRnObfsCPhIOeUeNu3ZD1aIfT9CcCGg==" saltValue="LtCuMZqnJT4VwhzaX1fsaQ==" spinCount="100000" sheet="1" objects="1" scenarios="1" formatColumns="0" formatRows="0"/>
  <mergeCells count="9">
    <mergeCell ref="G12:J12"/>
    <mergeCell ref="F26:I26"/>
    <mergeCell ref="C14:E14"/>
    <mergeCell ref="C17:E17"/>
    <mergeCell ref="C18:E18"/>
    <mergeCell ref="C15:E15"/>
    <mergeCell ref="C16:E16"/>
    <mergeCell ref="C20:E20"/>
    <mergeCell ref="C19:E19"/>
  </mergeCells>
  <printOptions horizontalCentered="1"/>
  <pageMargins left="0.25" right="0.25" top="0.75" bottom="0.75" header="0.3" footer="0.3"/>
  <pageSetup scale="64" fitToHeight="0" orientation="landscape" r:id="rId1"/>
  <headerFooter>
    <oddFooter>&amp;C&amp;"Arial,Regular"&amp;16Page &amp;P of &amp;N</oddFooter>
  </headerFooter>
  <colBreaks count="1" manualBreakCount="1">
    <brk id="21" min="5" max="3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31</vt:i4>
      </vt:variant>
    </vt:vector>
  </HeadingPairs>
  <TitlesOfParts>
    <vt:vector size="47" baseType="lpstr">
      <vt:lpstr>DHCS Only</vt:lpstr>
      <vt:lpstr>Instructions</vt:lpstr>
      <vt:lpstr>1. Information</vt:lpstr>
      <vt:lpstr>2. Component Summary</vt:lpstr>
      <vt:lpstr>3. CSS</vt:lpstr>
      <vt:lpstr>4. PEI</vt:lpstr>
      <vt:lpstr>Population of Age Under 25</vt:lpstr>
      <vt:lpstr>5. INN</vt:lpstr>
      <vt:lpstr>6. WET</vt:lpstr>
      <vt:lpstr>7. CFTN</vt:lpstr>
      <vt:lpstr>8. WET RP, HP</vt:lpstr>
      <vt:lpstr>9. Adjustment (MHSA)</vt:lpstr>
      <vt:lpstr>10. Adjustment (FFP)</vt:lpstr>
      <vt:lpstr>11. Comments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Adjustment (FFP)'!Print_Area</vt:lpstr>
      <vt:lpstr>'11. Comments'!Print_Area</vt:lpstr>
      <vt:lpstr>'2. Component Summary'!Print_Area</vt:lpstr>
      <vt:lpstr>'3. CSS'!Print_Area</vt:lpstr>
      <vt:lpstr>'4. PEI'!Print_Area</vt:lpstr>
      <vt:lpstr>'5. INN'!Print_Area</vt:lpstr>
      <vt:lpstr>'6. WET'!Print_Area</vt:lpstr>
      <vt:lpstr>'7. CFTN'!Print_Area</vt:lpstr>
      <vt:lpstr>'8. WET RP, HP'!Print_Area</vt:lpstr>
      <vt:lpstr>'9. Adjustment (MHSA)'!Print_Area</vt:lpstr>
      <vt:lpstr>'DHCS Only'!Print_Area</vt:lpstr>
      <vt:lpstr>'drop down fields'!Print_Area</vt:lpstr>
      <vt:lpstr>'E-1 CountyState2017'!Print_Area</vt:lpstr>
      <vt:lpstr>Instructions!Print_Area</vt:lpstr>
      <vt:lpstr>'2. Component Summary'!Print_Titles</vt:lpstr>
      <vt:lpstr>WET_Funding_Category</vt:lpstr>
    </vt:vector>
  </TitlesOfParts>
  <Company>DHCS &amp; CDPH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Ures</dc:creator>
  <cp:lastModifiedBy>Brandon McMillen</cp:lastModifiedBy>
  <cp:lastPrinted>2019-02-01T18:32:51Z</cp:lastPrinted>
  <dcterms:created xsi:type="dcterms:W3CDTF">2017-07-05T19:48:18Z</dcterms:created>
  <dcterms:modified xsi:type="dcterms:W3CDTF">2019-05-21T21:33:02Z</dcterms:modified>
</cp:coreProperties>
</file>